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3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4.xml" ContentType="application/vnd.openxmlformats-officedocument.drawing+xml"/>
  <Override PartName="/xl/charts/chart20.xml" ContentType="application/vnd.openxmlformats-officedocument.drawingml.chart+xml"/>
  <Override PartName="/xl/drawings/drawing5.xml" ContentType="application/vnd.openxmlformats-officedocument.drawing+xml"/>
  <Override PartName="/xl/charts/chart21.xml" ContentType="application/vnd.openxmlformats-officedocument.drawingml.chart+xml"/>
  <Override PartName="/xl/drawings/drawing6.xml" ContentType="application/vnd.openxmlformats-officedocument.drawing+xml"/>
  <Override PartName="/xl/charts/chart22.xml" ContentType="application/vnd.openxmlformats-officedocument.drawingml.chart+xml"/>
  <Override PartName="/xl/drawings/drawing7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drawings/drawing8.xml" ContentType="application/vnd.openxmlformats-officedocument.drawing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drawings/drawing9.xml" ContentType="application/vnd.openxmlformats-officedocument.drawing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drawings/drawing10.xml" ContentType="application/vnd.openxmlformats-officedocument.drawing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61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62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/>
  <mc:AlternateContent xmlns:mc="http://schemas.openxmlformats.org/markup-compatibility/2006">
    <mc:Choice Requires="x15">
      <x15ac:absPath xmlns:x15ac="http://schemas.microsoft.com/office/spreadsheetml/2010/11/ac" url="D:\Documents\__-Courses\__Courses-2020-Fall\A2-BANA-2010-Stat-Fall-2020\Lectures-Reg-Corr-2020-Fall\"/>
    </mc:Choice>
  </mc:AlternateContent>
  <xr:revisionPtr revIDLastSave="0" documentId="13_ncr:1_{C9BA4206-E65F-4CC8-B1F8-F90BFBC240CC}" xr6:coauthVersionLast="45" xr6:coauthVersionMax="45" xr10:uidLastSave="{00000000-0000-0000-0000-000000000000}"/>
  <bookViews>
    <workbookView xWindow="29520" yWindow="1200" windowWidth="27090" windowHeight="13815" activeTab="10" xr2:uid="{00000000-000D-0000-FFFF-FFFF00000000}"/>
  </bookViews>
  <sheets>
    <sheet name="Manual" sheetId="13" r:id="rId1"/>
    <sheet name="Functions" sheetId="14" r:id="rId2"/>
    <sheet name="Corr-1" sheetId="1" r:id="rId3"/>
    <sheet name="Corr-2" sheetId="4" r:id="rId4"/>
    <sheet name="Ex.Reg-1" sheetId="6" r:id="rId5"/>
    <sheet name="Ex.Reg-2" sheetId="7" r:id="rId6"/>
    <sheet name="Ex.Reg-3" sheetId="8" r:id="rId7"/>
    <sheet name="Reg-1" sheetId="9" r:id="rId8"/>
    <sheet name="Reg-2" sheetId="10" r:id="rId9"/>
    <sheet name="Reg-3" sheetId="11" r:id="rId10"/>
    <sheet name="Reg-4" sheetId="12" r:id="rId11"/>
  </sheets>
  <externalReferences>
    <externalReference r:id="rId1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8" i="14" l="1"/>
  <c r="D17" i="14"/>
  <c r="D16" i="14"/>
  <c r="E15" i="14"/>
  <c r="D15" i="14"/>
  <c r="C15" i="14"/>
  <c r="D14" i="14"/>
  <c r="D13" i="14"/>
  <c r="C13" i="14"/>
  <c r="D12" i="14"/>
  <c r="C12" i="14"/>
  <c r="D11" i="14"/>
  <c r="C11" i="14"/>
  <c r="D11" i="13"/>
  <c r="C11" i="13"/>
  <c r="C12" i="13" s="1"/>
  <c r="G10" i="13"/>
  <c r="F10" i="13"/>
  <c r="E10" i="13"/>
  <c r="G9" i="13"/>
  <c r="F9" i="13"/>
  <c r="E9" i="13"/>
  <c r="G8" i="13"/>
  <c r="F8" i="13"/>
  <c r="E8" i="13"/>
  <c r="G7" i="13"/>
  <c r="F7" i="13"/>
  <c r="E7" i="13"/>
  <c r="G6" i="13"/>
  <c r="G11" i="13" s="1"/>
  <c r="G13" i="13" s="1"/>
  <c r="F6" i="13"/>
  <c r="F11" i="13" s="1"/>
  <c r="F13" i="13" s="1"/>
  <c r="F14" i="13" s="1"/>
  <c r="E6" i="13"/>
  <c r="E11" i="13" s="1"/>
  <c r="E13" i="13" s="1"/>
  <c r="E14" i="13" s="1"/>
  <c r="G17" i="13" l="1"/>
  <c r="G18" i="13" s="1"/>
  <c r="G16" i="13"/>
  <c r="G15" i="13"/>
  <c r="D12" i="13"/>
  <c r="C134" i="12"/>
  <c r="B134" i="12"/>
  <c r="F133" i="12"/>
  <c r="E133" i="12"/>
  <c r="D133" i="12"/>
  <c r="F132" i="12"/>
  <c r="E132" i="12"/>
  <c r="D132" i="12"/>
  <c r="F131" i="12"/>
  <c r="E131" i="12"/>
  <c r="D131" i="12"/>
  <c r="R130" i="12"/>
  <c r="F130" i="12"/>
  <c r="E130" i="12"/>
  <c r="D130" i="12"/>
  <c r="R129" i="12"/>
  <c r="F129" i="12"/>
  <c r="E129" i="12"/>
  <c r="D129" i="12"/>
  <c r="F128" i="12"/>
  <c r="E128" i="12"/>
  <c r="D128" i="12"/>
  <c r="F127" i="12"/>
  <c r="E127" i="12"/>
  <c r="D127" i="12"/>
  <c r="R126" i="12"/>
  <c r="R125" i="12" s="1"/>
  <c r="O126" i="12"/>
  <c r="F126" i="12"/>
  <c r="E126" i="12"/>
  <c r="D126" i="12"/>
  <c r="O125" i="12"/>
  <c r="O129" i="12" s="1"/>
  <c r="F125" i="12"/>
  <c r="F134" i="12" s="1"/>
  <c r="F135" i="12" s="1"/>
  <c r="E125" i="12"/>
  <c r="E134" i="12" s="1"/>
  <c r="E135" i="12" s="1"/>
  <c r="S126" i="12" s="1"/>
  <c r="D125" i="12"/>
  <c r="D134" i="12" s="1"/>
  <c r="D135" i="12" s="1"/>
  <c r="C119" i="12"/>
  <c r="B119" i="12"/>
  <c r="F118" i="12"/>
  <c r="E118" i="12"/>
  <c r="D118" i="12"/>
  <c r="F117" i="12"/>
  <c r="E117" i="12"/>
  <c r="D117" i="12"/>
  <c r="F116" i="12"/>
  <c r="E116" i="12"/>
  <c r="D116" i="12"/>
  <c r="R115" i="12"/>
  <c r="F115" i="12"/>
  <c r="E115" i="12"/>
  <c r="D115" i="12"/>
  <c r="R114" i="12"/>
  <c r="F114" i="12"/>
  <c r="E114" i="12"/>
  <c r="D114" i="12"/>
  <c r="F113" i="12"/>
  <c r="E113" i="12"/>
  <c r="D113" i="12"/>
  <c r="F112" i="12"/>
  <c r="E112" i="12"/>
  <c r="D112" i="12"/>
  <c r="R111" i="12"/>
  <c r="R110" i="12" s="1"/>
  <c r="O111" i="12"/>
  <c r="F111" i="12"/>
  <c r="E111" i="12"/>
  <c r="D111" i="12"/>
  <c r="O110" i="12"/>
  <c r="O114" i="12" s="1"/>
  <c r="F110" i="12"/>
  <c r="F119" i="12" s="1"/>
  <c r="F120" i="12" s="1"/>
  <c r="E110" i="12"/>
  <c r="E119" i="12" s="1"/>
  <c r="E120" i="12" s="1"/>
  <c r="S111" i="12" s="1"/>
  <c r="D110" i="12"/>
  <c r="D119" i="12" s="1"/>
  <c r="D120" i="12" s="1"/>
  <c r="C104" i="12"/>
  <c r="B104" i="12"/>
  <c r="F103" i="12"/>
  <c r="E103" i="12"/>
  <c r="D103" i="12"/>
  <c r="F102" i="12"/>
  <c r="E102" i="12"/>
  <c r="D102" i="12"/>
  <c r="F101" i="12"/>
  <c r="E101" i="12"/>
  <c r="D101" i="12"/>
  <c r="R100" i="12"/>
  <c r="F100" i="12"/>
  <c r="E100" i="12"/>
  <c r="D100" i="12"/>
  <c r="R99" i="12"/>
  <c r="F99" i="12"/>
  <c r="E99" i="12"/>
  <c r="D99" i="12"/>
  <c r="F98" i="12"/>
  <c r="E98" i="12"/>
  <c r="D98" i="12"/>
  <c r="F97" i="12"/>
  <c r="E97" i="12"/>
  <c r="D97" i="12"/>
  <c r="R96" i="12"/>
  <c r="R95" i="12" s="1"/>
  <c r="O96" i="12"/>
  <c r="F96" i="12"/>
  <c r="E96" i="12"/>
  <c r="D96" i="12"/>
  <c r="O95" i="12"/>
  <c r="O99" i="12" s="1"/>
  <c r="F95" i="12"/>
  <c r="F104" i="12" s="1"/>
  <c r="F105" i="12" s="1"/>
  <c r="E95" i="12"/>
  <c r="E104" i="12" s="1"/>
  <c r="E105" i="12" s="1"/>
  <c r="S96" i="12" s="1"/>
  <c r="D95" i="12"/>
  <c r="D104" i="12" s="1"/>
  <c r="D105" i="12" s="1"/>
  <c r="C89" i="12"/>
  <c r="B89" i="12"/>
  <c r="F88" i="12"/>
  <c r="E88" i="12"/>
  <c r="D88" i="12"/>
  <c r="F87" i="12"/>
  <c r="E87" i="12"/>
  <c r="D87" i="12"/>
  <c r="F86" i="12"/>
  <c r="E86" i="12"/>
  <c r="D86" i="12"/>
  <c r="R85" i="12"/>
  <c r="F85" i="12"/>
  <c r="E85" i="12"/>
  <c r="D85" i="12"/>
  <c r="R84" i="12"/>
  <c r="F84" i="12"/>
  <c r="E84" i="12"/>
  <c r="D84" i="12"/>
  <c r="F83" i="12"/>
  <c r="E83" i="12"/>
  <c r="D83" i="12"/>
  <c r="F82" i="12"/>
  <c r="E82" i="12"/>
  <c r="D82" i="12"/>
  <c r="R81" i="12"/>
  <c r="R80" i="12" s="1"/>
  <c r="O81" i="12"/>
  <c r="F81" i="12"/>
  <c r="E81" i="12"/>
  <c r="D81" i="12"/>
  <c r="O80" i="12"/>
  <c r="O84" i="12" s="1"/>
  <c r="F80" i="12"/>
  <c r="F89" i="12" s="1"/>
  <c r="F90" i="12" s="1"/>
  <c r="F91" i="12" s="1"/>
  <c r="S79" i="12" s="1"/>
  <c r="E80" i="12"/>
  <c r="E89" i="12" s="1"/>
  <c r="E90" i="12" s="1"/>
  <c r="S81" i="12" s="1"/>
  <c r="D80" i="12"/>
  <c r="D89" i="12" s="1"/>
  <c r="D90" i="12" s="1"/>
  <c r="C74" i="12"/>
  <c r="B74" i="12"/>
  <c r="F73" i="12"/>
  <c r="E73" i="12"/>
  <c r="D73" i="12"/>
  <c r="F72" i="12"/>
  <c r="E72" i="12"/>
  <c r="D72" i="12"/>
  <c r="F71" i="12"/>
  <c r="E71" i="12"/>
  <c r="D71" i="12"/>
  <c r="R70" i="12"/>
  <c r="F70" i="12"/>
  <c r="E70" i="12"/>
  <c r="D70" i="12"/>
  <c r="R69" i="12"/>
  <c r="F69" i="12"/>
  <c r="E69" i="12"/>
  <c r="D69" i="12"/>
  <c r="F68" i="12"/>
  <c r="E68" i="12"/>
  <c r="D68" i="12"/>
  <c r="F67" i="12"/>
  <c r="E67" i="12"/>
  <c r="D67" i="12"/>
  <c r="R66" i="12"/>
  <c r="R65" i="12" s="1"/>
  <c r="O66" i="12"/>
  <c r="F66" i="12"/>
  <c r="E66" i="12"/>
  <c r="D66" i="12"/>
  <c r="O65" i="12"/>
  <c r="O69" i="12" s="1"/>
  <c r="F65" i="12"/>
  <c r="F74" i="12" s="1"/>
  <c r="F75" i="12" s="1"/>
  <c r="E65" i="12"/>
  <c r="E74" i="12" s="1"/>
  <c r="E75" i="12" s="1"/>
  <c r="S66" i="12" s="1"/>
  <c r="D65" i="12"/>
  <c r="D74" i="12" s="1"/>
  <c r="D75" i="12" s="1"/>
  <c r="C59" i="12"/>
  <c r="B59" i="12"/>
  <c r="AD58" i="12"/>
  <c r="F58" i="12"/>
  <c r="E58" i="12"/>
  <c r="D58" i="12"/>
  <c r="AD57" i="12"/>
  <c r="F57" i="12"/>
  <c r="E57" i="12"/>
  <c r="D57" i="12"/>
  <c r="AD56" i="12"/>
  <c r="F56" i="12"/>
  <c r="E56" i="12"/>
  <c r="D56" i="12"/>
  <c r="AD55" i="12"/>
  <c r="R55" i="12"/>
  <c r="F55" i="12"/>
  <c r="E55" i="12"/>
  <c r="D55" i="12"/>
  <c r="AD54" i="12"/>
  <c r="R54" i="12"/>
  <c r="F54" i="12"/>
  <c r="E54" i="12"/>
  <c r="D54" i="12"/>
  <c r="AD53" i="12"/>
  <c r="F53" i="12"/>
  <c r="E53" i="12"/>
  <c r="D53" i="12"/>
  <c r="AD52" i="12"/>
  <c r="F52" i="12"/>
  <c r="E52" i="12"/>
  <c r="D52" i="12"/>
  <c r="AE51" i="12"/>
  <c r="AE52" i="12" s="1"/>
  <c r="AE53" i="12" s="1"/>
  <c r="AE54" i="12" s="1"/>
  <c r="AE55" i="12" s="1"/>
  <c r="AE56" i="12" s="1"/>
  <c r="AE57" i="12" s="1"/>
  <c r="AE58" i="12" s="1"/>
  <c r="AD51" i="12"/>
  <c r="R51" i="12"/>
  <c r="R50" i="12" s="1"/>
  <c r="O51" i="12"/>
  <c r="F51" i="12"/>
  <c r="E51" i="12"/>
  <c r="D51" i="12"/>
  <c r="AF50" i="12"/>
  <c r="AF51" i="12" s="1"/>
  <c r="AE50" i="12"/>
  <c r="AD50" i="12"/>
  <c r="AC50" i="12"/>
  <c r="Y50" i="12"/>
  <c r="Y51" i="12" s="1"/>
  <c r="Y52" i="12" s="1"/>
  <c r="Y53" i="12" s="1"/>
  <c r="Y54" i="12" s="1"/>
  <c r="Y55" i="12" s="1"/>
  <c r="Y56" i="12" s="1"/>
  <c r="Y57" i="12" s="1"/>
  <c r="Y58" i="12" s="1"/>
  <c r="O50" i="12"/>
  <c r="O54" i="12" s="1"/>
  <c r="F50" i="12"/>
  <c r="F59" i="12" s="1"/>
  <c r="F60" i="12" s="1"/>
  <c r="E50" i="12"/>
  <c r="E59" i="12" s="1"/>
  <c r="E60" i="12" s="1"/>
  <c r="S51" i="12" s="1"/>
  <c r="D50" i="12"/>
  <c r="D59" i="12" s="1"/>
  <c r="D60" i="12" s="1"/>
  <c r="C44" i="12"/>
  <c r="B44" i="12"/>
  <c r="AD43" i="12"/>
  <c r="F43" i="12"/>
  <c r="E43" i="12"/>
  <c r="D43" i="12"/>
  <c r="AD42" i="12"/>
  <c r="F42" i="12"/>
  <c r="E42" i="12"/>
  <c r="D42" i="12"/>
  <c r="AD41" i="12"/>
  <c r="F41" i="12"/>
  <c r="E41" i="12"/>
  <c r="D41" i="12"/>
  <c r="AD40" i="12"/>
  <c r="R40" i="12"/>
  <c r="F40" i="12"/>
  <c r="E40" i="12"/>
  <c r="D40" i="12"/>
  <c r="AD39" i="12"/>
  <c r="R39" i="12"/>
  <c r="F39" i="12"/>
  <c r="E39" i="12"/>
  <c r="D39" i="12"/>
  <c r="AD38" i="12"/>
  <c r="F38" i="12"/>
  <c r="E38" i="12"/>
  <c r="D38" i="12"/>
  <c r="AD37" i="12"/>
  <c r="F37" i="12"/>
  <c r="E37" i="12"/>
  <c r="D37" i="12"/>
  <c r="AE36" i="12"/>
  <c r="AE37" i="12" s="1"/>
  <c r="AE38" i="12" s="1"/>
  <c r="AE39" i="12" s="1"/>
  <c r="AE40" i="12" s="1"/>
  <c r="AE41" i="12" s="1"/>
  <c r="AE42" i="12" s="1"/>
  <c r="AE43" i="12" s="1"/>
  <c r="AD36" i="12"/>
  <c r="R36" i="12"/>
  <c r="R35" i="12" s="1"/>
  <c r="O36" i="12"/>
  <c r="F36" i="12"/>
  <c r="E36" i="12"/>
  <c r="D36" i="12"/>
  <c r="AF35" i="12"/>
  <c r="AF36" i="12" s="1"/>
  <c r="AE35" i="12"/>
  <c r="AD35" i="12"/>
  <c r="AC35" i="12"/>
  <c r="O35" i="12"/>
  <c r="O39" i="12" s="1"/>
  <c r="F35" i="12"/>
  <c r="F44" i="12" s="1"/>
  <c r="F45" i="12" s="1"/>
  <c r="E35" i="12"/>
  <c r="E44" i="12" s="1"/>
  <c r="E45" i="12" s="1"/>
  <c r="S36" i="12" s="1"/>
  <c r="D35" i="12"/>
  <c r="D44" i="12" s="1"/>
  <c r="D45" i="12" s="1"/>
  <c r="C29" i="12"/>
  <c r="B29" i="12"/>
  <c r="AD28" i="12"/>
  <c r="F28" i="12"/>
  <c r="E28" i="12"/>
  <c r="D28" i="12"/>
  <c r="AD27" i="12"/>
  <c r="F27" i="12"/>
  <c r="E27" i="12"/>
  <c r="D27" i="12"/>
  <c r="AD26" i="12"/>
  <c r="F26" i="12"/>
  <c r="E26" i="12"/>
  <c r="D26" i="12"/>
  <c r="AD25" i="12"/>
  <c r="R25" i="12"/>
  <c r="F25" i="12"/>
  <c r="E25" i="12"/>
  <c r="D25" i="12"/>
  <c r="AD24" i="12"/>
  <c r="R24" i="12"/>
  <c r="F24" i="12"/>
  <c r="E24" i="12"/>
  <c r="D24" i="12"/>
  <c r="AD23" i="12"/>
  <c r="F23" i="12"/>
  <c r="E23" i="12"/>
  <c r="D23" i="12"/>
  <c r="AD22" i="12"/>
  <c r="Y22" i="12"/>
  <c r="Y23" i="12" s="1"/>
  <c r="Y24" i="12" s="1"/>
  <c r="Y25" i="12" s="1"/>
  <c r="Y26" i="12" s="1"/>
  <c r="Y27" i="12" s="1"/>
  <c r="Y28" i="12" s="1"/>
  <c r="F22" i="12"/>
  <c r="E22" i="12"/>
  <c r="D22" i="12"/>
  <c r="AE21" i="12"/>
  <c r="AE22" i="12" s="1"/>
  <c r="AE23" i="12" s="1"/>
  <c r="AE24" i="12" s="1"/>
  <c r="AE25" i="12" s="1"/>
  <c r="AE26" i="12" s="1"/>
  <c r="AE27" i="12" s="1"/>
  <c r="AE28" i="12" s="1"/>
  <c r="AD21" i="12"/>
  <c r="Y21" i="12"/>
  <c r="R21" i="12"/>
  <c r="R20" i="12" s="1"/>
  <c r="O21" i="12"/>
  <c r="F21" i="12"/>
  <c r="E21" i="12"/>
  <c r="D21" i="12"/>
  <c r="AF20" i="12"/>
  <c r="AF21" i="12" s="1"/>
  <c r="AE20" i="12"/>
  <c r="AD20" i="12"/>
  <c r="AC20" i="12"/>
  <c r="Y20" i="12"/>
  <c r="O20" i="12"/>
  <c r="O23" i="12" s="1"/>
  <c r="F20" i="12"/>
  <c r="F29" i="12" s="1"/>
  <c r="F30" i="12" s="1"/>
  <c r="F31" i="12" s="1"/>
  <c r="S19" i="12" s="1"/>
  <c r="E20" i="12"/>
  <c r="E29" i="12" s="1"/>
  <c r="E30" i="12" s="1"/>
  <c r="S21" i="12" s="1"/>
  <c r="D20" i="12"/>
  <c r="D29" i="12" s="1"/>
  <c r="D30" i="12" s="1"/>
  <c r="C14" i="12"/>
  <c r="B14" i="12"/>
  <c r="F13" i="12"/>
  <c r="E13" i="12"/>
  <c r="D13" i="12"/>
  <c r="F12" i="12"/>
  <c r="E12" i="12"/>
  <c r="D12" i="12"/>
  <c r="F11" i="12"/>
  <c r="E11" i="12"/>
  <c r="D11" i="12"/>
  <c r="R10" i="12"/>
  <c r="F10" i="12"/>
  <c r="E10" i="12"/>
  <c r="D10" i="12"/>
  <c r="R9" i="12"/>
  <c r="F9" i="12"/>
  <c r="E9" i="12"/>
  <c r="D9" i="12"/>
  <c r="O8" i="12"/>
  <c r="F8" i="12"/>
  <c r="E8" i="12"/>
  <c r="D8" i="12"/>
  <c r="F7" i="12"/>
  <c r="E7" i="12"/>
  <c r="D7" i="12"/>
  <c r="R6" i="12"/>
  <c r="R5" i="12" s="1"/>
  <c r="O6" i="12"/>
  <c r="F6" i="12"/>
  <c r="E6" i="12"/>
  <c r="D6" i="12"/>
  <c r="AC5" i="12"/>
  <c r="O5" i="12"/>
  <c r="O9" i="12" s="1"/>
  <c r="F5" i="12"/>
  <c r="F14" i="12" s="1"/>
  <c r="F15" i="12" s="1"/>
  <c r="E5" i="12"/>
  <c r="E14" i="12" s="1"/>
  <c r="E15" i="12" s="1"/>
  <c r="S6" i="12" s="1"/>
  <c r="D5" i="12"/>
  <c r="D14" i="12" s="1"/>
  <c r="D15" i="12" s="1"/>
  <c r="F155" i="11"/>
  <c r="C153" i="11"/>
  <c r="B153" i="11"/>
  <c r="F152" i="11"/>
  <c r="E152" i="11"/>
  <c r="D152" i="11"/>
  <c r="F151" i="11"/>
  <c r="E151" i="11"/>
  <c r="D151" i="11"/>
  <c r="F150" i="11"/>
  <c r="E150" i="11"/>
  <c r="D150" i="11"/>
  <c r="F149" i="11"/>
  <c r="E149" i="11"/>
  <c r="D149" i="11"/>
  <c r="F148" i="11"/>
  <c r="E148" i="11"/>
  <c r="D148" i="11"/>
  <c r="F147" i="11"/>
  <c r="E147" i="11"/>
  <c r="D147" i="11"/>
  <c r="F146" i="11"/>
  <c r="E146" i="11"/>
  <c r="D146" i="11"/>
  <c r="Q145" i="11"/>
  <c r="F145" i="11"/>
  <c r="E145" i="11"/>
  <c r="D145" i="11"/>
  <c r="Q144" i="11"/>
  <c r="Q147" i="11" s="1"/>
  <c r="F144" i="11"/>
  <c r="F153" i="11" s="1"/>
  <c r="F154" i="11" s="1"/>
  <c r="E144" i="11"/>
  <c r="E153" i="11" s="1"/>
  <c r="E154" i="11" s="1"/>
  <c r="D144" i="11"/>
  <c r="D153" i="11" s="1"/>
  <c r="D154" i="11" s="1"/>
  <c r="C138" i="11"/>
  <c r="B138" i="11"/>
  <c r="L137" i="11"/>
  <c r="F137" i="11"/>
  <c r="E137" i="11"/>
  <c r="D137" i="11"/>
  <c r="L136" i="11"/>
  <c r="F136" i="11"/>
  <c r="E136" i="11"/>
  <c r="D136" i="11"/>
  <c r="L135" i="11"/>
  <c r="F135" i="11"/>
  <c r="E135" i="11"/>
  <c r="D135" i="11"/>
  <c r="L134" i="11"/>
  <c r="F134" i="11"/>
  <c r="E134" i="11"/>
  <c r="D134" i="11"/>
  <c r="L133" i="11"/>
  <c r="F133" i="11"/>
  <c r="E133" i="11"/>
  <c r="D133" i="11"/>
  <c r="L132" i="11"/>
  <c r="F132" i="11"/>
  <c r="E132" i="11"/>
  <c r="D132" i="11"/>
  <c r="L131" i="11"/>
  <c r="F131" i="11"/>
  <c r="E131" i="11"/>
  <c r="D131" i="11"/>
  <c r="Q130" i="11"/>
  <c r="O130" i="11"/>
  <c r="O131" i="11" s="1"/>
  <c r="M130" i="11"/>
  <c r="L130" i="11"/>
  <c r="N130" i="11" s="1"/>
  <c r="F130" i="11"/>
  <c r="E130" i="11"/>
  <c r="D130" i="11"/>
  <c r="Q129" i="11"/>
  <c r="Q133" i="11" s="1"/>
  <c r="M129" i="11"/>
  <c r="L129" i="11"/>
  <c r="N129" i="11" s="1"/>
  <c r="F129" i="11"/>
  <c r="F138" i="11" s="1"/>
  <c r="F139" i="11" s="1"/>
  <c r="E129" i="11"/>
  <c r="E138" i="11" s="1"/>
  <c r="E139" i="11" s="1"/>
  <c r="D129" i="11"/>
  <c r="D138" i="11" s="1"/>
  <c r="D139" i="11" s="1"/>
  <c r="B123" i="11"/>
  <c r="N122" i="11"/>
  <c r="C122" i="11" s="1"/>
  <c r="L122" i="11"/>
  <c r="D122" i="11"/>
  <c r="L121" i="11"/>
  <c r="N121" i="11" s="1"/>
  <c r="F121" i="11"/>
  <c r="E121" i="11"/>
  <c r="D121" i="11"/>
  <c r="N120" i="11"/>
  <c r="L120" i="11"/>
  <c r="F120" i="11"/>
  <c r="E120" i="11"/>
  <c r="D120" i="11"/>
  <c r="N119" i="11"/>
  <c r="L119" i="11"/>
  <c r="F119" i="11"/>
  <c r="E119" i="11"/>
  <c r="D119" i="11"/>
  <c r="L118" i="11"/>
  <c r="N118" i="11" s="1"/>
  <c r="F118" i="11"/>
  <c r="E118" i="11"/>
  <c r="D118" i="11"/>
  <c r="N117" i="11"/>
  <c r="L117" i="11"/>
  <c r="F117" i="11"/>
  <c r="E117" i="11"/>
  <c r="D117" i="11"/>
  <c r="L116" i="11"/>
  <c r="N116" i="11" s="1"/>
  <c r="F116" i="11"/>
  <c r="E116" i="11"/>
  <c r="D116" i="11"/>
  <c r="L115" i="11"/>
  <c r="N115" i="11" s="1"/>
  <c r="F115" i="11"/>
  <c r="E115" i="11"/>
  <c r="D115" i="11"/>
  <c r="L114" i="11"/>
  <c r="N114" i="11" s="1"/>
  <c r="C114" i="11" s="1"/>
  <c r="D114" i="11"/>
  <c r="D123" i="11" s="1"/>
  <c r="D124" i="11" s="1"/>
  <c r="C108" i="11"/>
  <c r="B108" i="11"/>
  <c r="N107" i="11"/>
  <c r="L107" i="11"/>
  <c r="F107" i="11"/>
  <c r="E107" i="11"/>
  <c r="D107" i="11"/>
  <c r="L106" i="11"/>
  <c r="N106" i="11" s="1"/>
  <c r="F106" i="11"/>
  <c r="E106" i="11"/>
  <c r="D106" i="11"/>
  <c r="L105" i="11"/>
  <c r="N105" i="11" s="1"/>
  <c r="F105" i="11"/>
  <c r="E105" i="11"/>
  <c r="D105" i="11"/>
  <c r="N104" i="11"/>
  <c r="L104" i="11"/>
  <c r="F104" i="11"/>
  <c r="E104" i="11"/>
  <c r="D104" i="11"/>
  <c r="L103" i="11"/>
  <c r="N103" i="11" s="1"/>
  <c r="F103" i="11"/>
  <c r="E103" i="11"/>
  <c r="D103" i="11"/>
  <c r="L102" i="11"/>
  <c r="N102" i="11" s="1"/>
  <c r="F102" i="11"/>
  <c r="E102" i="11"/>
  <c r="D102" i="11"/>
  <c r="N101" i="11"/>
  <c r="L101" i="11"/>
  <c r="F101" i="11"/>
  <c r="E101" i="11"/>
  <c r="D101" i="11"/>
  <c r="Q100" i="11"/>
  <c r="L100" i="11"/>
  <c r="N100" i="11" s="1"/>
  <c r="F100" i="11"/>
  <c r="F108" i="11" s="1"/>
  <c r="F109" i="11" s="1"/>
  <c r="E100" i="11"/>
  <c r="D100" i="11"/>
  <c r="Q99" i="11"/>
  <c r="Q102" i="11" s="1"/>
  <c r="N99" i="11"/>
  <c r="L99" i="11"/>
  <c r="F99" i="11"/>
  <c r="E99" i="11"/>
  <c r="E108" i="11" s="1"/>
  <c r="E109" i="11" s="1"/>
  <c r="D99" i="11"/>
  <c r="D108" i="11" s="1"/>
  <c r="D109" i="11" s="1"/>
  <c r="D92" i="11"/>
  <c r="D93" i="11" s="1"/>
  <c r="C92" i="11"/>
  <c r="B92" i="11"/>
  <c r="L91" i="11"/>
  <c r="N91" i="11" s="1"/>
  <c r="F91" i="11"/>
  <c r="E91" i="11"/>
  <c r="D91" i="11"/>
  <c r="N90" i="11"/>
  <c r="L90" i="11"/>
  <c r="F90" i="11"/>
  <c r="E90" i="11"/>
  <c r="D90" i="11"/>
  <c r="N89" i="11"/>
  <c r="L89" i="11"/>
  <c r="F89" i="11"/>
  <c r="E89" i="11"/>
  <c r="D89" i="11"/>
  <c r="L88" i="11"/>
  <c r="N88" i="11" s="1"/>
  <c r="F88" i="11"/>
  <c r="E88" i="11"/>
  <c r="D88" i="11"/>
  <c r="N87" i="11"/>
  <c r="L87" i="11"/>
  <c r="F87" i="11"/>
  <c r="E87" i="11"/>
  <c r="D87" i="11"/>
  <c r="N86" i="11"/>
  <c r="L86" i="11"/>
  <c r="F86" i="11"/>
  <c r="E86" i="11"/>
  <c r="D86" i="11"/>
  <c r="L85" i="11"/>
  <c r="N85" i="11" s="1"/>
  <c r="F85" i="11"/>
  <c r="E85" i="11"/>
  <c r="D85" i="11"/>
  <c r="Q84" i="11"/>
  <c r="Q86" i="11" s="1"/>
  <c r="N84" i="11"/>
  <c r="L84" i="11"/>
  <c r="F84" i="11"/>
  <c r="E84" i="11"/>
  <c r="D84" i="11"/>
  <c r="Q83" i="11"/>
  <c r="Q87" i="11" s="1"/>
  <c r="L83" i="11"/>
  <c r="N83" i="11" s="1"/>
  <c r="F83" i="11"/>
  <c r="F92" i="11" s="1"/>
  <c r="F93" i="11" s="1"/>
  <c r="F94" i="11" s="1"/>
  <c r="E83" i="11"/>
  <c r="E92" i="11" s="1"/>
  <c r="E93" i="11" s="1"/>
  <c r="D83" i="11"/>
  <c r="F76" i="11"/>
  <c r="B76" i="11"/>
  <c r="N75" i="11"/>
  <c r="L75" i="11"/>
  <c r="F75" i="11"/>
  <c r="E75" i="11"/>
  <c r="D75" i="11"/>
  <c r="L74" i="11"/>
  <c r="N74" i="11" s="1"/>
  <c r="F74" i="11"/>
  <c r="E74" i="11"/>
  <c r="D74" i="11"/>
  <c r="L73" i="11"/>
  <c r="N73" i="11" s="1"/>
  <c r="F73" i="11"/>
  <c r="E73" i="11"/>
  <c r="D73" i="11"/>
  <c r="N72" i="11"/>
  <c r="L72" i="11"/>
  <c r="F72" i="11"/>
  <c r="E72" i="11"/>
  <c r="D72" i="11"/>
  <c r="L71" i="11"/>
  <c r="N71" i="11" s="1"/>
  <c r="F71" i="11"/>
  <c r="E71" i="11"/>
  <c r="D71" i="11"/>
  <c r="N70" i="11"/>
  <c r="L70" i="11"/>
  <c r="F70" i="11"/>
  <c r="E70" i="11"/>
  <c r="D70" i="11"/>
  <c r="N69" i="11"/>
  <c r="L69" i="11"/>
  <c r="F69" i="11"/>
  <c r="E69" i="11"/>
  <c r="E76" i="11" s="1"/>
  <c r="D69" i="11"/>
  <c r="Q68" i="11"/>
  <c r="L68" i="11"/>
  <c r="N68" i="11" s="1"/>
  <c r="F68" i="11"/>
  <c r="E68" i="11"/>
  <c r="D68" i="11"/>
  <c r="Q67" i="11"/>
  <c r="Q71" i="11" s="1"/>
  <c r="N67" i="11"/>
  <c r="L67" i="11"/>
  <c r="F67" i="11"/>
  <c r="E67" i="11"/>
  <c r="D67" i="11"/>
  <c r="D76" i="11" s="1"/>
  <c r="D77" i="11" s="1"/>
  <c r="C61" i="11"/>
  <c r="B61" i="11"/>
  <c r="L60" i="11"/>
  <c r="N60" i="11" s="1"/>
  <c r="F60" i="11"/>
  <c r="E60" i="11"/>
  <c r="D60" i="11"/>
  <c r="N59" i="11"/>
  <c r="L59" i="11"/>
  <c r="F59" i="11"/>
  <c r="E59" i="11"/>
  <c r="D59" i="11"/>
  <c r="N58" i="11"/>
  <c r="L58" i="11"/>
  <c r="F58" i="11"/>
  <c r="E58" i="11"/>
  <c r="D58" i="11"/>
  <c r="N57" i="11"/>
  <c r="L57" i="11"/>
  <c r="F57" i="11"/>
  <c r="E57" i="11"/>
  <c r="D57" i="11"/>
  <c r="N56" i="11"/>
  <c r="L56" i="11"/>
  <c r="F56" i="11"/>
  <c r="E56" i="11"/>
  <c r="D56" i="11"/>
  <c r="Q55" i="11"/>
  <c r="L55" i="11"/>
  <c r="N55" i="11" s="1"/>
  <c r="F55" i="11"/>
  <c r="E55" i="11"/>
  <c r="D55" i="11"/>
  <c r="L54" i="11"/>
  <c r="N54" i="11" s="1"/>
  <c r="F54" i="11"/>
  <c r="E54" i="11"/>
  <c r="D54" i="11"/>
  <c r="Q53" i="11"/>
  <c r="N53" i="11"/>
  <c r="L53" i="11"/>
  <c r="F53" i="11"/>
  <c r="E53" i="11"/>
  <c r="D53" i="11"/>
  <c r="D61" i="11" s="1"/>
  <c r="D62" i="11" s="1"/>
  <c r="Q52" i="11"/>
  <c r="Q56" i="11" s="1"/>
  <c r="L52" i="11"/>
  <c r="N52" i="11" s="1"/>
  <c r="F52" i="11"/>
  <c r="F61" i="11" s="1"/>
  <c r="F62" i="11" s="1"/>
  <c r="E52" i="11"/>
  <c r="E61" i="11" s="1"/>
  <c r="E62" i="11" s="1"/>
  <c r="D52" i="11"/>
  <c r="C45" i="11"/>
  <c r="B45" i="11"/>
  <c r="N44" i="11"/>
  <c r="L44" i="11"/>
  <c r="F44" i="11"/>
  <c r="E44" i="11"/>
  <c r="D44" i="11"/>
  <c r="N43" i="11"/>
  <c r="L43" i="11"/>
  <c r="F43" i="11"/>
  <c r="E43" i="11"/>
  <c r="D43" i="11"/>
  <c r="L42" i="11"/>
  <c r="N42" i="11" s="1"/>
  <c r="F42" i="11"/>
  <c r="E42" i="11"/>
  <c r="D42" i="11"/>
  <c r="N41" i="11"/>
  <c r="L41" i="11"/>
  <c r="F41" i="11"/>
  <c r="E41" i="11"/>
  <c r="D41" i="11"/>
  <c r="N40" i="11"/>
  <c r="L40" i="11"/>
  <c r="F40" i="11"/>
  <c r="E40" i="11"/>
  <c r="D40" i="11"/>
  <c r="N39" i="11"/>
  <c r="L39" i="11"/>
  <c r="F39" i="11"/>
  <c r="E39" i="11"/>
  <c r="D39" i="11"/>
  <c r="N38" i="11"/>
  <c r="L38" i="11"/>
  <c r="F38" i="11"/>
  <c r="E38" i="11"/>
  <c r="D38" i="11"/>
  <c r="Q37" i="11"/>
  <c r="L37" i="11"/>
  <c r="N37" i="11" s="1"/>
  <c r="F37" i="11"/>
  <c r="F45" i="11" s="1"/>
  <c r="F46" i="11" s="1"/>
  <c r="E37" i="11"/>
  <c r="D37" i="11"/>
  <c r="Q36" i="11"/>
  <c r="Q39" i="11" s="1"/>
  <c r="N36" i="11"/>
  <c r="L36" i="11"/>
  <c r="F36" i="11"/>
  <c r="E36" i="11"/>
  <c r="E45" i="11" s="1"/>
  <c r="E46" i="11" s="1"/>
  <c r="D36" i="11"/>
  <c r="D45" i="11" s="1"/>
  <c r="D46" i="11" s="1"/>
  <c r="D29" i="11"/>
  <c r="D30" i="11" s="1"/>
  <c r="C29" i="11"/>
  <c r="B29" i="11"/>
  <c r="L28" i="11"/>
  <c r="N28" i="11" s="1"/>
  <c r="F28" i="11"/>
  <c r="E28" i="11"/>
  <c r="D28" i="11"/>
  <c r="N27" i="11"/>
  <c r="L27" i="11"/>
  <c r="F27" i="11"/>
  <c r="E27" i="11"/>
  <c r="D27" i="11"/>
  <c r="N26" i="11"/>
  <c r="L26" i="11"/>
  <c r="F26" i="11"/>
  <c r="E26" i="11"/>
  <c r="D26" i="11"/>
  <c r="N25" i="11"/>
  <c r="L25" i="11"/>
  <c r="F25" i="11"/>
  <c r="E25" i="11"/>
  <c r="D25" i="11"/>
  <c r="N24" i="11"/>
  <c r="L24" i="11"/>
  <c r="F24" i="11"/>
  <c r="E24" i="11"/>
  <c r="D24" i="11"/>
  <c r="N23" i="11"/>
  <c r="L23" i="11"/>
  <c r="F23" i="11"/>
  <c r="E23" i="11"/>
  <c r="D23" i="11"/>
  <c r="L22" i="11"/>
  <c r="N22" i="11" s="1"/>
  <c r="F22" i="11"/>
  <c r="E22" i="11"/>
  <c r="D22" i="11"/>
  <c r="Q21" i="11"/>
  <c r="N21" i="11"/>
  <c r="L21" i="11"/>
  <c r="F21" i="11"/>
  <c r="E21" i="11"/>
  <c r="D21" i="11"/>
  <c r="Q20" i="11"/>
  <c r="Q23" i="11" s="1"/>
  <c r="L20" i="11"/>
  <c r="N20" i="11" s="1"/>
  <c r="F20" i="11"/>
  <c r="F29" i="11" s="1"/>
  <c r="F30" i="11" s="1"/>
  <c r="E20" i="11"/>
  <c r="E29" i="11" s="1"/>
  <c r="E30" i="11" s="1"/>
  <c r="D20" i="11"/>
  <c r="F14" i="11"/>
  <c r="F15" i="11" s="1"/>
  <c r="C14" i="11"/>
  <c r="B14" i="11"/>
  <c r="L13" i="11"/>
  <c r="N13" i="11" s="1"/>
  <c r="F13" i="11"/>
  <c r="E13" i="11"/>
  <c r="D13" i="11"/>
  <c r="N12" i="11"/>
  <c r="L12" i="11"/>
  <c r="F12" i="11"/>
  <c r="E12" i="11"/>
  <c r="D12" i="11"/>
  <c r="L11" i="11"/>
  <c r="N11" i="11" s="1"/>
  <c r="F11" i="11"/>
  <c r="E11" i="11"/>
  <c r="D11" i="11"/>
  <c r="N10" i="11"/>
  <c r="L10" i="11"/>
  <c r="F10" i="11"/>
  <c r="E10" i="11"/>
  <c r="D10" i="11"/>
  <c r="L9" i="11"/>
  <c r="N9" i="11" s="1"/>
  <c r="F9" i="11"/>
  <c r="E9" i="11"/>
  <c r="D9" i="11"/>
  <c r="N8" i="11"/>
  <c r="L8" i="11"/>
  <c r="F8" i="11"/>
  <c r="E8" i="11"/>
  <c r="D8" i="11"/>
  <c r="L7" i="11"/>
  <c r="N7" i="11" s="1"/>
  <c r="F7" i="11"/>
  <c r="E7" i="11"/>
  <c r="D7" i="11"/>
  <c r="Q6" i="11"/>
  <c r="L6" i="11"/>
  <c r="N6" i="11" s="1"/>
  <c r="F6" i="11"/>
  <c r="E6" i="11"/>
  <c r="D6" i="11"/>
  <c r="Q5" i="11"/>
  <c r="Q9" i="11" s="1"/>
  <c r="N5" i="11"/>
  <c r="L5" i="11"/>
  <c r="F5" i="11"/>
  <c r="E5" i="11"/>
  <c r="E14" i="11" s="1"/>
  <c r="E15" i="11" s="1"/>
  <c r="D5" i="11"/>
  <c r="D14" i="11" s="1"/>
  <c r="D15" i="11" s="1"/>
  <c r="B138" i="10"/>
  <c r="L137" i="10"/>
  <c r="N137" i="10" s="1"/>
  <c r="C137" i="10" s="1"/>
  <c r="D137" i="10"/>
  <c r="N136" i="10"/>
  <c r="C136" i="10" s="1"/>
  <c r="L136" i="10"/>
  <c r="D136" i="10"/>
  <c r="L135" i="10"/>
  <c r="N135" i="10" s="1"/>
  <c r="C135" i="10" s="1"/>
  <c r="D135" i="10"/>
  <c r="L134" i="10"/>
  <c r="N134" i="10" s="1"/>
  <c r="C134" i="10" s="1"/>
  <c r="D134" i="10"/>
  <c r="N133" i="10"/>
  <c r="L133" i="10"/>
  <c r="D133" i="10"/>
  <c r="C133" i="10"/>
  <c r="F133" i="10" s="1"/>
  <c r="L132" i="10"/>
  <c r="N132" i="10" s="1"/>
  <c r="C132" i="10" s="1"/>
  <c r="D132" i="10"/>
  <c r="N131" i="10"/>
  <c r="C131" i="10" s="1"/>
  <c r="L131" i="10"/>
  <c r="D131" i="10"/>
  <c r="L130" i="10"/>
  <c r="N130" i="10" s="1"/>
  <c r="C130" i="10" s="1"/>
  <c r="D130" i="10"/>
  <c r="N129" i="10"/>
  <c r="C129" i="10" s="1"/>
  <c r="L129" i="10"/>
  <c r="D129" i="10"/>
  <c r="D138" i="10" s="1"/>
  <c r="D139" i="10" s="1"/>
  <c r="B123" i="10"/>
  <c r="L122" i="10"/>
  <c r="N122" i="10" s="1"/>
  <c r="C122" i="10" s="1"/>
  <c r="D122" i="10"/>
  <c r="L121" i="10"/>
  <c r="N121" i="10" s="1"/>
  <c r="C121" i="10" s="1"/>
  <c r="D121" i="10"/>
  <c r="L120" i="10"/>
  <c r="N120" i="10" s="1"/>
  <c r="C120" i="10" s="1"/>
  <c r="D120" i="10"/>
  <c r="L119" i="10"/>
  <c r="N119" i="10" s="1"/>
  <c r="C119" i="10" s="1"/>
  <c r="D119" i="10"/>
  <c r="N118" i="10"/>
  <c r="C118" i="10" s="1"/>
  <c r="L118" i="10"/>
  <c r="D118" i="10"/>
  <c r="L117" i="10"/>
  <c r="N117" i="10" s="1"/>
  <c r="C117" i="10" s="1"/>
  <c r="D117" i="10"/>
  <c r="L116" i="10"/>
  <c r="N116" i="10" s="1"/>
  <c r="C116" i="10" s="1"/>
  <c r="D116" i="10"/>
  <c r="N115" i="10"/>
  <c r="L115" i="10"/>
  <c r="E115" i="10"/>
  <c r="D115" i="10"/>
  <c r="C115" i="10"/>
  <c r="F115" i="10" s="1"/>
  <c r="N114" i="10"/>
  <c r="L114" i="10"/>
  <c r="D114" i="10"/>
  <c r="D123" i="10" s="1"/>
  <c r="D124" i="10" s="1"/>
  <c r="C114" i="10"/>
  <c r="B108" i="10"/>
  <c r="N107" i="10"/>
  <c r="C107" i="10" s="1"/>
  <c r="L107" i="10"/>
  <c r="D107" i="10"/>
  <c r="N106" i="10"/>
  <c r="C106" i="10" s="1"/>
  <c r="L106" i="10"/>
  <c r="D106" i="10"/>
  <c r="L105" i="10"/>
  <c r="N105" i="10" s="1"/>
  <c r="C105" i="10" s="1"/>
  <c r="D105" i="10"/>
  <c r="L104" i="10"/>
  <c r="N104" i="10" s="1"/>
  <c r="C104" i="10" s="1"/>
  <c r="D104" i="10"/>
  <c r="N103" i="10"/>
  <c r="L103" i="10"/>
  <c r="D103" i="10"/>
  <c r="C103" i="10"/>
  <c r="F103" i="10" s="1"/>
  <c r="N102" i="10"/>
  <c r="C102" i="10" s="1"/>
  <c r="L102" i="10"/>
  <c r="D102" i="10"/>
  <c r="N101" i="10"/>
  <c r="C101" i="10" s="1"/>
  <c r="L101" i="10"/>
  <c r="D101" i="10"/>
  <c r="N100" i="10"/>
  <c r="C100" i="10" s="1"/>
  <c r="L100" i="10"/>
  <c r="D100" i="10"/>
  <c r="N99" i="10"/>
  <c r="C99" i="10" s="1"/>
  <c r="L99" i="10"/>
  <c r="D99" i="10"/>
  <c r="D108" i="10" s="1"/>
  <c r="D109" i="10" s="1"/>
  <c r="B92" i="10"/>
  <c r="L91" i="10"/>
  <c r="N91" i="10" s="1"/>
  <c r="C91" i="10" s="1"/>
  <c r="D91" i="10"/>
  <c r="L90" i="10"/>
  <c r="N90" i="10" s="1"/>
  <c r="C90" i="10" s="1"/>
  <c r="D90" i="10"/>
  <c r="L89" i="10"/>
  <c r="N89" i="10" s="1"/>
  <c r="C89" i="10" s="1"/>
  <c r="D89" i="10"/>
  <c r="N88" i="10"/>
  <c r="C88" i="10" s="1"/>
  <c r="L88" i="10"/>
  <c r="D88" i="10"/>
  <c r="N87" i="10"/>
  <c r="C87" i="10" s="1"/>
  <c r="L87" i="10"/>
  <c r="D87" i="10"/>
  <c r="D92" i="10" s="1"/>
  <c r="D93" i="10" s="1"/>
  <c r="L86" i="10"/>
  <c r="N86" i="10" s="1"/>
  <c r="C86" i="10" s="1"/>
  <c r="D86" i="10"/>
  <c r="L85" i="10"/>
  <c r="N85" i="10" s="1"/>
  <c r="C85" i="10" s="1"/>
  <c r="D85" i="10"/>
  <c r="N84" i="10"/>
  <c r="C84" i="10" s="1"/>
  <c r="L84" i="10"/>
  <c r="D84" i="10"/>
  <c r="L83" i="10"/>
  <c r="N83" i="10" s="1"/>
  <c r="C83" i="10" s="1"/>
  <c r="D83" i="10"/>
  <c r="B76" i="10"/>
  <c r="L75" i="10"/>
  <c r="N75" i="10" s="1"/>
  <c r="C75" i="10" s="1"/>
  <c r="D75" i="10"/>
  <c r="N74" i="10"/>
  <c r="C74" i="10" s="1"/>
  <c r="L74" i="10"/>
  <c r="D74" i="10"/>
  <c r="L73" i="10"/>
  <c r="N73" i="10" s="1"/>
  <c r="C73" i="10" s="1"/>
  <c r="D73" i="10"/>
  <c r="N72" i="10"/>
  <c r="C72" i="10" s="1"/>
  <c r="L72" i="10"/>
  <c r="D72" i="10"/>
  <c r="L71" i="10"/>
  <c r="N71" i="10" s="1"/>
  <c r="C71" i="10" s="1"/>
  <c r="D71" i="10"/>
  <c r="L70" i="10"/>
  <c r="N70" i="10" s="1"/>
  <c r="C70" i="10" s="1"/>
  <c r="D70" i="10"/>
  <c r="N69" i="10"/>
  <c r="C69" i="10" s="1"/>
  <c r="L69" i="10"/>
  <c r="D69" i="10"/>
  <c r="L68" i="10"/>
  <c r="N68" i="10" s="1"/>
  <c r="D68" i="10"/>
  <c r="N67" i="10"/>
  <c r="C67" i="10" s="1"/>
  <c r="L67" i="10"/>
  <c r="D67" i="10"/>
  <c r="D76" i="10" s="1"/>
  <c r="D77" i="10" s="1"/>
  <c r="B61" i="10"/>
  <c r="L60" i="10"/>
  <c r="N60" i="10" s="1"/>
  <c r="C60" i="10" s="1"/>
  <c r="D60" i="10"/>
  <c r="L59" i="10"/>
  <c r="N59" i="10" s="1"/>
  <c r="C59" i="10" s="1"/>
  <c r="D59" i="10"/>
  <c r="N58" i="10"/>
  <c r="L58" i="10"/>
  <c r="E58" i="10"/>
  <c r="D58" i="10"/>
  <c r="C58" i="10"/>
  <c r="F58" i="10" s="1"/>
  <c r="L57" i="10"/>
  <c r="N57" i="10" s="1"/>
  <c r="C57" i="10" s="1"/>
  <c r="D57" i="10"/>
  <c r="N56" i="10"/>
  <c r="C56" i="10" s="1"/>
  <c r="L56" i="10"/>
  <c r="D56" i="10"/>
  <c r="L55" i="10"/>
  <c r="N55" i="10" s="1"/>
  <c r="C55" i="10" s="1"/>
  <c r="D55" i="10"/>
  <c r="L54" i="10"/>
  <c r="N54" i="10" s="1"/>
  <c r="C54" i="10" s="1"/>
  <c r="D54" i="10"/>
  <c r="L53" i="10"/>
  <c r="N53" i="10" s="1"/>
  <c r="C53" i="10" s="1"/>
  <c r="D53" i="10"/>
  <c r="N52" i="10"/>
  <c r="C52" i="10" s="1"/>
  <c r="L52" i="10"/>
  <c r="D52" i="10"/>
  <c r="D61" i="10" s="1"/>
  <c r="D62" i="10" s="1"/>
  <c r="B45" i="10"/>
  <c r="N44" i="10"/>
  <c r="C44" i="10" s="1"/>
  <c r="L44" i="10"/>
  <c r="D44" i="10"/>
  <c r="N43" i="10"/>
  <c r="C43" i="10" s="1"/>
  <c r="L43" i="10"/>
  <c r="D43" i="10"/>
  <c r="N42" i="10"/>
  <c r="C42" i="10" s="1"/>
  <c r="L42" i="10"/>
  <c r="D42" i="10"/>
  <c r="L41" i="10"/>
  <c r="N41" i="10" s="1"/>
  <c r="C41" i="10" s="1"/>
  <c r="D41" i="10"/>
  <c r="N40" i="10"/>
  <c r="C40" i="10" s="1"/>
  <c r="L40" i="10"/>
  <c r="D40" i="10"/>
  <c r="N39" i="10"/>
  <c r="C39" i="10" s="1"/>
  <c r="L39" i="10"/>
  <c r="D39" i="10"/>
  <c r="N38" i="10"/>
  <c r="C38" i="10" s="1"/>
  <c r="L38" i="10"/>
  <c r="D38" i="10"/>
  <c r="L37" i="10"/>
  <c r="N37" i="10" s="1"/>
  <c r="C37" i="10" s="1"/>
  <c r="D37" i="10"/>
  <c r="N36" i="10"/>
  <c r="C36" i="10" s="1"/>
  <c r="L36" i="10"/>
  <c r="D36" i="10"/>
  <c r="D45" i="10" s="1"/>
  <c r="D46" i="10" s="1"/>
  <c r="B29" i="10"/>
  <c r="L28" i="10"/>
  <c r="N28" i="10" s="1"/>
  <c r="C28" i="10" s="1"/>
  <c r="D28" i="10"/>
  <c r="N27" i="10"/>
  <c r="C27" i="10" s="1"/>
  <c r="L27" i="10"/>
  <c r="D27" i="10"/>
  <c r="L26" i="10"/>
  <c r="N26" i="10" s="1"/>
  <c r="C26" i="10" s="1"/>
  <c r="D26" i="10"/>
  <c r="L25" i="10"/>
  <c r="N25" i="10" s="1"/>
  <c r="C25" i="10" s="1"/>
  <c r="D25" i="10"/>
  <c r="N24" i="10"/>
  <c r="C24" i="10" s="1"/>
  <c r="L24" i="10"/>
  <c r="D24" i="10"/>
  <c r="L23" i="10"/>
  <c r="N23" i="10" s="1"/>
  <c r="C23" i="10" s="1"/>
  <c r="D23" i="10"/>
  <c r="N22" i="10"/>
  <c r="C22" i="10" s="1"/>
  <c r="L22" i="10"/>
  <c r="D22" i="10"/>
  <c r="N21" i="10"/>
  <c r="C21" i="10" s="1"/>
  <c r="L21" i="10"/>
  <c r="D21" i="10"/>
  <c r="D29" i="10" s="1"/>
  <c r="D30" i="10" s="1"/>
  <c r="L20" i="10"/>
  <c r="N20" i="10" s="1"/>
  <c r="C20" i="10" s="1"/>
  <c r="D20" i="10"/>
  <c r="B14" i="10"/>
  <c r="N13" i="10"/>
  <c r="C13" i="10" s="1"/>
  <c r="L13" i="10"/>
  <c r="D13" i="10"/>
  <c r="N12" i="10"/>
  <c r="C12" i="10" s="1"/>
  <c r="L12" i="10"/>
  <c r="D12" i="10"/>
  <c r="L11" i="10"/>
  <c r="N11" i="10" s="1"/>
  <c r="C11" i="10" s="1"/>
  <c r="D11" i="10"/>
  <c r="N10" i="10"/>
  <c r="C10" i="10" s="1"/>
  <c r="L10" i="10"/>
  <c r="D10" i="10"/>
  <c r="L9" i="10"/>
  <c r="N9" i="10" s="1"/>
  <c r="C9" i="10" s="1"/>
  <c r="D9" i="10"/>
  <c r="N8" i="10"/>
  <c r="C8" i="10" s="1"/>
  <c r="L8" i="10"/>
  <c r="D8" i="10"/>
  <c r="N7" i="10"/>
  <c r="C7" i="10" s="1"/>
  <c r="L7" i="10"/>
  <c r="D7" i="10"/>
  <c r="L6" i="10"/>
  <c r="N6" i="10" s="1"/>
  <c r="C6" i="10" s="1"/>
  <c r="D6" i="10"/>
  <c r="N5" i="10"/>
  <c r="C5" i="10" s="1"/>
  <c r="L5" i="10"/>
  <c r="D5" i="10"/>
  <c r="D14" i="10" s="1"/>
  <c r="D15" i="10" s="1"/>
  <c r="E134" i="9"/>
  <c r="E135" i="9" s="1"/>
  <c r="C134" i="9"/>
  <c r="B134" i="9"/>
  <c r="F133" i="9"/>
  <c r="E133" i="9"/>
  <c r="D133" i="9"/>
  <c r="F132" i="9"/>
  <c r="E132" i="9"/>
  <c r="D132" i="9"/>
  <c r="F131" i="9"/>
  <c r="E131" i="9"/>
  <c r="D131" i="9"/>
  <c r="F130" i="9"/>
  <c r="E130" i="9"/>
  <c r="D130" i="9"/>
  <c r="O129" i="9"/>
  <c r="F129" i="9"/>
  <c r="E129" i="9"/>
  <c r="D129" i="9"/>
  <c r="F128" i="9"/>
  <c r="E128" i="9"/>
  <c r="D128" i="9"/>
  <c r="F127" i="9"/>
  <c r="E127" i="9"/>
  <c r="D127" i="9"/>
  <c r="O126" i="9"/>
  <c r="F126" i="9"/>
  <c r="E126" i="9"/>
  <c r="D126" i="9"/>
  <c r="O125" i="9"/>
  <c r="O128" i="9" s="1"/>
  <c r="F125" i="9"/>
  <c r="F134" i="9" s="1"/>
  <c r="F135" i="9" s="1"/>
  <c r="F136" i="9" s="1"/>
  <c r="E125" i="9"/>
  <c r="D125" i="9"/>
  <c r="D134" i="9" s="1"/>
  <c r="D135" i="9" s="1"/>
  <c r="E119" i="9"/>
  <c r="E120" i="9" s="1"/>
  <c r="C119" i="9"/>
  <c r="B119" i="9"/>
  <c r="F118" i="9"/>
  <c r="E118" i="9"/>
  <c r="D118" i="9"/>
  <c r="F117" i="9"/>
  <c r="E117" i="9"/>
  <c r="D117" i="9"/>
  <c r="F116" i="9"/>
  <c r="E116" i="9"/>
  <c r="D116" i="9"/>
  <c r="F115" i="9"/>
  <c r="E115" i="9"/>
  <c r="D115" i="9"/>
  <c r="O114" i="9"/>
  <c r="F114" i="9"/>
  <c r="E114" i="9"/>
  <c r="D114" i="9"/>
  <c r="F113" i="9"/>
  <c r="E113" i="9"/>
  <c r="D113" i="9"/>
  <c r="F112" i="9"/>
  <c r="E112" i="9"/>
  <c r="D112" i="9"/>
  <c r="O111" i="9"/>
  <c r="F111" i="9"/>
  <c r="E111" i="9"/>
  <c r="D111" i="9"/>
  <c r="O110" i="9"/>
  <c r="O113" i="9" s="1"/>
  <c r="F110" i="9"/>
  <c r="F119" i="9" s="1"/>
  <c r="F120" i="9" s="1"/>
  <c r="F121" i="9" s="1"/>
  <c r="E110" i="9"/>
  <c r="D110" i="9"/>
  <c r="D119" i="9" s="1"/>
  <c r="D120" i="9" s="1"/>
  <c r="E104" i="9"/>
  <c r="E105" i="9" s="1"/>
  <c r="C104" i="9"/>
  <c r="B104" i="9"/>
  <c r="F103" i="9"/>
  <c r="E103" i="9"/>
  <c r="D103" i="9"/>
  <c r="F102" i="9"/>
  <c r="E102" i="9"/>
  <c r="D102" i="9"/>
  <c r="F101" i="9"/>
  <c r="E101" i="9"/>
  <c r="D101" i="9"/>
  <c r="F100" i="9"/>
  <c r="E100" i="9"/>
  <c r="D100" i="9"/>
  <c r="O99" i="9"/>
  <c r="F99" i="9"/>
  <c r="E99" i="9"/>
  <c r="D99" i="9"/>
  <c r="F98" i="9"/>
  <c r="E98" i="9"/>
  <c r="D98" i="9"/>
  <c r="F97" i="9"/>
  <c r="E97" i="9"/>
  <c r="D97" i="9"/>
  <c r="O96" i="9"/>
  <c r="F96" i="9"/>
  <c r="E96" i="9"/>
  <c r="D96" i="9"/>
  <c r="O95" i="9"/>
  <c r="O98" i="9" s="1"/>
  <c r="F95" i="9"/>
  <c r="F104" i="9" s="1"/>
  <c r="F105" i="9" s="1"/>
  <c r="E95" i="9"/>
  <c r="D95" i="9"/>
  <c r="D104" i="9" s="1"/>
  <c r="D105" i="9" s="1"/>
  <c r="C89" i="9"/>
  <c r="B89" i="9"/>
  <c r="F88" i="9"/>
  <c r="E88" i="9"/>
  <c r="D88" i="9"/>
  <c r="F87" i="9"/>
  <c r="E87" i="9"/>
  <c r="E89" i="9" s="1"/>
  <c r="E90" i="9" s="1"/>
  <c r="D87" i="9"/>
  <c r="F86" i="9"/>
  <c r="E86" i="9"/>
  <c r="D86" i="9"/>
  <c r="F85" i="9"/>
  <c r="E85" i="9"/>
  <c r="D85" i="9"/>
  <c r="O84" i="9"/>
  <c r="F84" i="9"/>
  <c r="E84" i="9"/>
  <c r="D84" i="9"/>
  <c r="F83" i="9"/>
  <c r="E83" i="9"/>
  <c r="D83" i="9"/>
  <c r="F82" i="9"/>
  <c r="E82" i="9"/>
  <c r="D82" i="9"/>
  <c r="O81" i="9"/>
  <c r="F81" i="9"/>
  <c r="E81" i="9"/>
  <c r="D81" i="9"/>
  <c r="O80" i="9"/>
  <c r="O83" i="9" s="1"/>
  <c r="F80" i="9"/>
  <c r="F89" i="9" s="1"/>
  <c r="F90" i="9" s="1"/>
  <c r="E80" i="9"/>
  <c r="D80" i="9"/>
  <c r="D89" i="9" s="1"/>
  <c r="D90" i="9" s="1"/>
  <c r="C74" i="9"/>
  <c r="B74" i="9"/>
  <c r="F73" i="9"/>
  <c r="E73" i="9"/>
  <c r="D73" i="9"/>
  <c r="F72" i="9"/>
  <c r="E72" i="9"/>
  <c r="E74" i="9" s="1"/>
  <c r="E75" i="9" s="1"/>
  <c r="D72" i="9"/>
  <c r="F71" i="9"/>
  <c r="E71" i="9"/>
  <c r="D71" i="9"/>
  <c r="F70" i="9"/>
  <c r="E70" i="9"/>
  <c r="D70" i="9"/>
  <c r="O69" i="9"/>
  <c r="F69" i="9"/>
  <c r="E69" i="9"/>
  <c r="D69" i="9"/>
  <c r="F68" i="9"/>
  <c r="E68" i="9"/>
  <c r="D68" i="9"/>
  <c r="F67" i="9"/>
  <c r="E67" i="9"/>
  <c r="D67" i="9"/>
  <c r="O66" i="9"/>
  <c r="F66" i="9"/>
  <c r="E66" i="9"/>
  <c r="D66" i="9"/>
  <c r="O65" i="9"/>
  <c r="O68" i="9" s="1"/>
  <c r="F65" i="9"/>
  <c r="F74" i="9" s="1"/>
  <c r="F75" i="9" s="1"/>
  <c r="E65" i="9"/>
  <c r="D65" i="9"/>
  <c r="D74" i="9" s="1"/>
  <c r="D75" i="9" s="1"/>
  <c r="E59" i="9"/>
  <c r="E60" i="9" s="1"/>
  <c r="C59" i="9"/>
  <c r="B59" i="9"/>
  <c r="F58" i="9"/>
  <c r="E58" i="9"/>
  <c r="D58" i="9"/>
  <c r="F57" i="9"/>
  <c r="E57" i="9"/>
  <c r="D57" i="9"/>
  <c r="F56" i="9"/>
  <c r="E56" i="9"/>
  <c r="D56" i="9"/>
  <c r="F55" i="9"/>
  <c r="E55" i="9"/>
  <c r="D55" i="9"/>
  <c r="O54" i="9"/>
  <c r="F54" i="9"/>
  <c r="E54" i="9"/>
  <c r="D54" i="9"/>
  <c r="F53" i="9"/>
  <c r="E53" i="9"/>
  <c r="D53" i="9"/>
  <c r="F52" i="9"/>
  <c r="E52" i="9"/>
  <c r="D52" i="9"/>
  <c r="O51" i="9"/>
  <c r="F51" i="9"/>
  <c r="E51" i="9"/>
  <c r="D51" i="9"/>
  <c r="O50" i="9"/>
  <c r="O53" i="9" s="1"/>
  <c r="F50" i="9"/>
  <c r="F59" i="9" s="1"/>
  <c r="F60" i="9" s="1"/>
  <c r="F61" i="9" s="1"/>
  <c r="E50" i="9"/>
  <c r="D50" i="9"/>
  <c r="D59" i="9" s="1"/>
  <c r="D60" i="9" s="1"/>
  <c r="C44" i="9"/>
  <c r="B44" i="9"/>
  <c r="F43" i="9"/>
  <c r="E43" i="9"/>
  <c r="D43" i="9"/>
  <c r="F42" i="9"/>
  <c r="E42" i="9"/>
  <c r="E44" i="9" s="1"/>
  <c r="E45" i="9" s="1"/>
  <c r="D42" i="9"/>
  <c r="F41" i="9"/>
  <c r="E41" i="9"/>
  <c r="D41" i="9"/>
  <c r="F40" i="9"/>
  <c r="E40" i="9"/>
  <c r="D40" i="9"/>
  <c r="O39" i="9"/>
  <c r="F39" i="9"/>
  <c r="E39" i="9"/>
  <c r="D39" i="9"/>
  <c r="F38" i="9"/>
  <c r="E38" i="9"/>
  <c r="D38" i="9"/>
  <c r="F37" i="9"/>
  <c r="E37" i="9"/>
  <c r="D37" i="9"/>
  <c r="O36" i="9"/>
  <c r="F36" i="9"/>
  <c r="E36" i="9"/>
  <c r="D36" i="9"/>
  <c r="O35" i="9"/>
  <c r="O38" i="9" s="1"/>
  <c r="F35" i="9"/>
  <c r="F44" i="9" s="1"/>
  <c r="F45" i="9" s="1"/>
  <c r="F46" i="9" s="1"/>
  <c r="E35" i="9"/>
  <c r="D35" i="9"/>
  <c r="D44" i="9" s="1"/>
  <c r="D45" i="9" s="1"/>
  <c r="C29" i="9"/>
  <c r="B29" i="9"/>
  <c r="F28" i="9"/>
  <c r="E28" i="9"/>
  <c r="D28" i="9"/>
  <c r="F27" i="9"/>
  <c r="E27" i="9"/>
  <c r="E29" i="9" s="1"/>
  <c r="E30" i="9" s="1"/>
  <c r="D27" i="9"/>
  <c r="F26" i="9"/>
  <c r="E26" i="9"/>
  <c r="D26" i="9"/>
  <c r="F25" i="9"/>
  <c r="E25" i="9"/>
  <c r="D25" i="9"/>
  <c r="O24" i="9"/>
  <c r="F24" i="9"/>
  <c r="E24" i="9"/>
  <c r="D24" i="9"/>
  <c r="F23" i="9"/>
  <c r="E23" i="9"/>
  <c r="D23" i="9"/>
  <c r="F22" i="9"/>
  <c r="E22" i="9"/>
  <c r="D22" i="9"/>
  <c r="O21" i="9"/>
  <c r="F21" i="9"/>
  <c r="E21" i="9"/>
  <c r="D21" i="9"/>
  <c r="O20" i="9"/>
  <c r="O23" i="9" s="1"/>
  <c r="F20" i="9"/>
  <c r="F29" i="9" s="1"/>
  <c r="F30" i="9" s="1"/>
  <c r="F31" i="9" s="1"/>
  <c r="E20" i="9"/>
  <c r="D20" i="9"/>
  <c r="D29" i="9" s="1"/>
  <c r="D30" i="9" s="1"/>
  <c r="C14" i="9"/>
  <c r="B14" i="9"/>
  <c r="F13" i="9"/>
  <c r="E13" i="9"/>
  <c r="D13" i="9"/>
  <c r="F12" i="9"/>
  <c r="E12" i="9"/>
  <c r="E14" i="9" s="1"/>
  <c r="E15" i="9" s="1"/>
  <c r="D12" i="9"/>
  <c r="F11" i="9"/>
  <c r="E11" i="9"/>
  <c r="D11" i="9"/>
  <c r="F10" i="9"/>
  <c r="E10" i="9"/>
  <c r="D10" i="9"/>
  <c r="O9" i="9"/>
  <c r="F9" i="9"/>
  <c r="E9" i="9"/>
  <c r="D9" i="9"/>
  <c r="F8" i="9"/>
  <c r="E8" i="9"/>
  <c r="D8" i="9"/>
  <c r="F7" i="9"/>
  <c r="E7" i="9"/>
  <c r="D7" i="9"/>
  <c r="O6" i="9"/>
  <c r="F6" i="9"/>
  <c r="E6" i="9"/>
  <c r="D6" i="9"/>
  <c r="O5" i="9"/>
  <c r="O8" i="9" s="1"/>
  <c r="F5" i="9"/>
  <c r="F14" i="9" s="1"/>
  <c r="F15" i="9" s="1"/>
  <c r="F16" i="9" s="1"/>
  <c r="E5" i="9"/>
  <c r="D5" i="9"/>
  <c r="D14" i="9" s="1"/>
  <c r="D15" i="9" s="1"/>
  <c r="AC25" i="12" l="1"/>
  <c r="S35" i="12"/>
  <c r="T35" i="12" s="1"/>
  <c r="F61" i="12"/>
  <c r="S49" i="12" s="1"/>
  <c r="F76" i="12"/>
  <c r="S64" i="12" s="1"/>
  <c r="F136" i="12"/>
  <c r="S124" i="12" s="1"/>
  <c r="F46" i="12"/>
  <c r="S34" i="12" s="1"/>
  <c r="AC52" i="12"/>
  <c r="S80" i="12"/>
  <c r="T80" i="12" s="1"/>
  <c r="V79" i="12"/>
  <c r="T79" i="12"/>
  <c r="U79" i="12" s="1"/>
  <c r="W79" i="12" s="1"/>
  <c r="F16" i="12"/>
  <c r="S4" i="12" s="1"/>
  <c r="AC24" i="12"/>
  <c r="AC56" i="12"/>
  <c r="S5" i="12"/>
  <c r="T5" i="12" s="1"/>
  <c r="AC22" i="12"/>
  <c r="AC54" i="12"/>
  <c r="F106" i="12"/>
  <c r="S94" i="12" s="1"/>
  <c r="S95" i="12" s="1"/>
  <c r="T95" i="12" s="1"/>
  <c r="AC39" i="12"/>
  <c r="AC21" i="12"/>
  <c r="AF22" i="12"/>
  <c r="AF23" i="12" s="1"/>
  <c r="AF24" i="12" s="1"/>
  <c r="AF25" i="12" s="1"/>
  <c r="AF26" i="12" s="1"/>
  <c r="AF27" i="12" s="1"/>
  <c r="AC38" i="12"/>
  <c r="S20" i="12"/>
  <c r="T20" i="12" s="1"/>
  <c r="AC23" i="12"/>
  <c r="AC36" i="12"/>
  <c r="AF37" i="12"/>
  <c r="AF38" i="12" s="1"/>
  <c r="AF39" i="12" s="1"/>
  <c r="AF40" i="12" s="1"/>
  <c r="AF41" i="12" s="1"/>
  <c r="AF42" i="12" s="1"/>
  <c r="AC51" i="12"/>
  <c r="AF52" i="12"/>
  <c r="AF53" i="12" s="1"/>
  <c r="AF54" i="12" s="1"/>
  <c r="AF55" i="12" s="1"/>
  <c r="AF56" i="12" s="1"/>
  <c r="AF57" i="12" s="1"/>
  <c r="F121" i="12"/>
  <c r="S109" i="12" s="1"/>
  <c r="S110" i="12" s="1"/>
  <c r="T110" i="12" s="1"/>
  <c r="V19" i="12"/>
  <c r="T19" i="12"/>
  <c r="S50" i="12"/>
  <c r="T50" i="12" s="1"/>
  <c r="AC55" i="12"/>
  <c r="S65" i="12"/>
  <c r="T65" i="12" s="1"/>
  <c r="S125" i="12"/>
  <c r="T125" i="12" s="1"/>
  <c r="O68" i="12"/>
  <c r="O98" i="12"/>
  <c r="O128" i="12"/>
  <c r="O53" i="12"/>
  <c r="O83" i="12"/>
  <c r="O113" i="12"/>
  <c r="O38" i="12"/>
  <c r="X20" i="12"/>
  <c r="O24" i="12"/>
  <c r="X35" i="12"/>
  <c r="X50" i="12"/>
  <c r="Y35" i="12"/>
  <c r="Y36" i="12" s="1"/>
  <c r="Y37" i="12" s="1"/>
  <c r="Y38" i="12" s="1"/>
  <c r="Y39" i="12" s="1"/>
  <c r="Y40" i="12" s="1"/>
  <c r="Y41" i="12" s="1"/>
  <c r="Y42" i="12" s="1"/>
  <c r="Y43" i="12" s="1"/>
  <c r="Q114" i="11"/>
  <c r="C123" i="11"/>
  <c r="Q115" i="11"/>
  <c r="F114" i="11"/>
  <c r="F123" i="11" s="1"/>
  <c r="F124" i="11" s="1"/>
  <c r="E114" i="11"/>
  <c r="F122" i="11"/>
  <c r="E122" i="11"/>
  <c r="F16" i="11"/>
  <c r="F47" i="11"/>
  <c r="F110" i="11"/>
  <c r="F63" i="11"/>
  <c r="C76" i="11"/>
  <c r="E77" i="11" s="1"/>
  <c r="M131" i="11"/>
  <c r="N131" i="11" s="1"/>
  <c r="O132" i="11"/>
  <c r="F31" i="11"/>
  <c r="F140" i="11"/>
  <c r="Q8" i="11"/>
  <c r="Q24" i="11"/>
  <c r="Q70" i="11"/>
  <c r="Q132" i="11"/>
  <c r="Q148" i="11"/>
  <c r="Q40" i="11"/>
  <c r="Q103" i="11"/>
  <c r="F73" i="10"/>
  <c r="E73" i="10"/>
  <c r="E70" i="10"/>
  <c r="F70" i="10"/>
  <c r="F90" i="10"/>
  <c r="E90" i="10"/>
  <c r="F119" i="10"/>
  <c r="E119" i="10"/>
  <c r="F6" i="10"/>
  <c r="E6" i="10"/>
  <c r="F9" i="10"/>
  <c r="E9" i="10"/>
  <c r="F12" i="10"/>
  <c r="E12" i="10"/>
  <c r="E27" i="10"/>
  <c r="F27" i="10"/>
  <c r="F37" i="10"/>
  <c r="E37" i="10"/>
  <c r="E52" i="10"/>
  <c r="Q52" i="10"/>
  <c r="Q53" i="10"/>
  <c r="F52" i="10"/>
  <c r="Q67" i="10"/>
  <c r="Q68" i="10"/>
  <c r="F67" i="10"/>
  <c r="E67" i="10"/>
  <c r="F87" i="10"/>
  <c r="E87" i="10"/>
  <c r="E100" i="10"/>
  <c r="F100" i="10"/>
  <c r="F116" i="10"/>
  <c r="E116" i="10"/>
  <c r="Q114" i="10"/>
  <c r="F132" i="10"/>
  <c r="E132" i="10"/>
  <c r="E135" i="10"/>
  <c r="F135" i="10"/>
  <c r="C45" i="10"/>
  <c r="F36" i="10"/>
  <c r="Q37" i="10"/>
  <c r="E36" i="10"/>
  <c r="Q36" i="10"/>
  <c r="E40" i="10"/>
  <c r="F40" i="10"/>
  <c r="F84" i="10"/>
  <c r="E84" i="10"/>
  <c r="F120" i="10"/>
  <c r="E120" i="10"/>
  <c r="E53" i="10"/>
  <c r="F53" i="10"/>
  <c r="F59" i="10"/>
  <c r="E59" i="10"/>
  <c r="C68" i="10"/>
  <c r="C76" i="10"/>
  <c r="E117" i="10"/>
  <c r="F117" i="10"/>
  <c r="E5" i="10"/>
  <c r="C14" i="10"/>
  <c r="Q5" i="10"/>
  <c r="Q6" i="10"/>
  <c r="F5" i="10"/>
  <c r="F39" i="10"/>
  <c r="E39" i="10"/>
  <c r="F43" i="10"/>
  <c r="E43" i="10"/>
  <c r="F71" i="10"/>
  <c r="E71" i="10"/>
  <c r="E129" i="10"/>
  <c r="Q129" i="10"/>
  <c r="Q130" i="10"/>
  <c r="C138" i="10"/>
  <c r="F129" i="10"/>
  <c r="F138" i="10" s="1"/>
  <c r="F139" i="10" s="1"/>
  <c r="F28" i="10"/>
  <c r="E28" i="10"/>
  <c r="F7" i="10"/>
  <c r="E7" i="10"/>
  <c r="F10" i="10"/>
  <c r="E10" i="10"/>
  <c r="F13" i="10"/>
  <c r="E13" i="10"/>
  <c r="F25" i="10"/>
  <c r="E25" i="10"/>
  <c r="F38" i="10"/>
  <c r="E38" i="10"/>
  <c r="E41" i="10"/>
  <c r="F41" i="10"/>
  <c r="F57" i="10"/>
  <c r="E57" i="10"/>
  <c r="E75" i="10"/>
  <c r="F75" i="10"/>
  <c r="F85" i="10"/>
  <c r="E85" i="10"/>
  <c r="E88" i="10"/>
  <c r="F88" i="10"/>
  <c r="E101" i="10"/>
  <c r="F101" i="10"/>
  <c r="F121" i="10"/>
  <c r="E121" i="10"/>
  <c r="F130" i="10"/>
  <c r="E130" i="10"/>
  <c r="F136" i="10"/>
  <c r="E136" i="10"/>
  <c r="Q20" i="10"/>
  <c r="Q21" i="10"/>
  <c r="C29" i="10"/>
  <c r="F20" i="10"/>
  <c r="E20" i="10"/>
  <c r="F21" i="10"/>
  <c r="E21" i="10"/>
  <c r="F56" i="10"/>
  <c r="E56" i="10"/>
  <c r="F74" i="10"/>
  <c r="E74" i="10"/>
  <c r="E106" i="10"/>
  <c r="F106" i="10"/>
  <c r="F54" i="10"/>
  <c r="E54" i="10"/>
  <c r="F60" i="10"/>
  <c r="E60" i="10"/>
  <c r="F72" i="10"/>
  <c r="E72" i="10"/>
  <c r="F104" i="10"/>
  <c r="E104" i="10"/>
  <c r="F107" i="10"/>
  <c r="E107" i="10"/>
  <c r="F8" i="10"/>
  <c r="E8" i="10"/>
  <c r="F42" i="10"/>
  <c r="E42" i="10"/>
  <c r="F24" i="10"/>
  <c r="E24" i="10"/>
  <c r="F91" i="10"/>
  <c r="E91" i="10"/>
  <c r="E22" i="10"/>
  <c r="F22" i="10"/>
  <c r="F44" i="10"/>
  <c r="E44" i="10"/>
  <c r="E11" i="10"/>
  <c r="F11" i="10"/>
  <c r="F26" i="10"/>
  <c r="E26" i="10"/>
  <c r="F69" i="10"/>
  <c r="E69" i="10"/>
  <c r="F86" i="10"/>
  <c r="E86" i="10"/>
  <c r="F89" i="10"/>
  <c r="E89" i="10"/>
  <c r="Q99" i="10"/>
  <c r="Q100" i="10"/>
  <c r="C108" i="10"/>
  <c r="F99" i="10"/>
  <c r="E99" i="10"/>
  <c r="E108" i="10" s="1"/>
  <c r="E109" i="10" s="1"/>
  <c r="E118" i="10"/>
  <c r="F118" i="10"/>
  <c r="E122" i="10"/>
  <c r="F122" i="10"/>
  <c r="F137" i="10"/>
  <c r="E137" i="10"/>
  <c r="F23" i="10"/>
  <c r="E23" i="10"/>
  <c r="F55" i="10"/>
  <c r="E55" i="10"/>
  <c r="C92" i="10"/>
  <c r="F83" i="10"/>
  <c r="E83" i="10"/>
  <c r="E92" i="10" s="1"/>
  <c r="E93" i="10" s="1"/>
  <c r="Q83" i="10"/>
  <c r="Q84" i="10"/>
  <c r="F102" i="10"/>
  <c r="E102" i="10"/>
  <c r="F105" i="10"/>
  <c r="E105" i="10"/>
  <c r="Q115" i="10"/>
  <c r="F131" i="10"/>
  <c r="E131" i="10"/>
  <c r="F134" i="10"/>
  <c r="E134" i="10"/>
  <c r="C61" i="10"/>
  <c r="E133" i="10"/>
  <c r="E103" i="10"/>
  <c r="E114" i="10"/>
  <c r="F114" i="10"/>
  <c r="C123" i="10"/>
  <c r="F76" i="9"/>
  <c r="F91" i="9"/>
  <c r="F106" i="9"/>
  <c r="S99" i="12" l="1"/>
  <c r="T99" i="12" s="1"/>
  <c r="S100" i="12"/>
  <c r="T100" i="12" s="1"/>
  <c r="S114" i="12"/>
  <c r="T114" i="12" s="1"/>
  <c r="S115" i="12"/>
  <c r="T115" i="12" s="1"/>
  <c r="S54" i="12"/>
  <c r="T54" i="12" s="1"/>
  <c r="S55" i="12"/>
  <c r="T55" i="12" s="1"/>
  <c r="S9" i="12"/>
  <c r="T9" i="12" s="1"/>
  <c r="S10" i="12"/>
  <c r="T10" i="12" s="1"/>
  <c r="S84" i="12"/>
  <c r="T84" i="12" s="1"/>
  <c r="S85" i="12"/>
  <c r="T85" i="12" s="1"/>
  <c r="AC40" i="12"/>
  <c r="AF58" i="12"/>
  <c r="AC58" i="12" s="1"/>
  <c r="AC57" i="12"/>
  <c r="AC53" i="12"/>
  <c r="V124" i="12"/>
  <c r="T124" i="12"/>
  <c r="U124" i="12" s="1"/>
  <c r="W124" i="12" s="1"/>
  <c r="V109" i="12"/>
  <c r="T109" i="12"/>
  <c r="U109" i="12" s="1"/>
  <c r="W109" i="12" s="1"/>
  <c r="Z50" i="12"/>
  <c r="AA50" i="12" s="1"/>
  <c r="X51" i="12"/>
  <c r="Z35" i="12"/>
  <c r="AA35" i="12" s="1"/>
  <c r="X36" i="12"/>
  <c r="U19" i="12"/>
  <c r="W19" i="12" s="1"/>
  <c r="AF28" i="12"/>
  <c r="AC28" i="12" s="1"/>
  <c r="AC27" i="12"/>
  <c r="V94" i="12"/>
  <c r="T94" i="12"/>
  <c r="U94" i="12" s="1"/>
  <c r="W94" i="12" s="1"/>
  <c r="AC41" i="12"/>
  <c r="S69" i="12"/>
  <c r="T69" i="12" s="1"/>
  <c r="S70" i="12"/>
  <c r="T70" i="12" s="1"/>
  <c r="AF43" i="12"/>
  <c r="AC43" i="12" s="1"/>
  <c r="AC42" i="12"/>
  <c r="AC37" i="12"/>
  <c r="V64" i="12"/>
  <c r="T64" i="12"/>
  <c r="U64" i="12" s="1"/>
  <c r="W64" i="12" s="1"/>
  <c r="Z20" i="12"/>
  <c r="AA20" i="12" s="1"/>
  <c r="X21" i="12"/>
  <c r="S129" i="12"/>
  <c r="T129" i="12" s="1"/>
  <c r="S130" i="12"/>
  <c r="T130" i="12" s="1"/>
  <c r="AC26" i="12"/>
  <c r="V4" i="12"/>
  <c r="T4" i="12"/>
  <c r="U4" i="12" s="1"/>
  <c r="W4" i="12" s="1"/>
  <c r="V34" i="12"/>
  <c r="T34" i="12"/>
  <c r="U34" i="12" s="1"/>
  <c r="W34" i="12" s="1"/>
  <c r="V49" i="12"/>
  <c r="T49" i="12"/>
  <c r="U49" i="12" s="1"/>
  <c r="W49" i="12" s="1"/>
  <c r="S39" i="12"/>
  <c r="T39" i="12" s="1"/>
  <c r="S40" i="12"/>
  <c r="T40" i="12" s="1"/>
  <c r="S24" i="12"/>
  <c r="T24" i="12" s="1"/>
  <c r="S25" i="12"/>
  <c r="T25" i="12" s="1"/>
  <c r="F77" i="11"/>
  <c r="F78" i="11" s="1"/>
  <c r="E123" i="11"/>
  <c r="E124" i="11" s="1"/>
  <c r="F125" i="11" s="1"/>
  <c r="M132" i="11"/>
  <c r="N132" i="11" s="1"/>
  <c r="O133" i="11"/>
  <c r="Q118" i="11"/>
  <c r="Q117" i="11"/>
  <c r="F140" i="10"/>
  <c r="Q70" i="10"/>
  <c r="Q71" i="10"/>
  <c r="Q86" i="10"/>
  <c r="Q87" i="10"/>
  <c r="F61" i="10"/>
  <c r="F62" i="10" s="1"/>
  <c r="F63" i="10" s="1"/>
  <c r="F108" i="10"/>
  <c r="F109" i="10" s="1"/>
  <c r="F110" i="10" s="1"/>
  <c r="F45" i="10"/>
  <c r="F46" i="10" s="1"/>
  <c r="Q132" i="10"/>
  <c r="Q133" i="10"/>
  <c r="F14" i="10"/>
  <c r="F15" i="10" s="1"/>
  <c r="F68" i="10"/>
  <c r="E68" i="10"/>
  <c r="E76" i="10" s="1"/>
  <c r="E77" i="10" s="1"/>
  <c r="Q103" i="10"/>
  <c r="Q102" i="10"/>
  <c r="E138" i="10"/>
  <c r="E139" i="10" s="1"/>
  <c r="Q56" i="10"/>
  <c r="Q55" i="10"/>
  <c r="F92" i="10"/>
  <c r="F93" i="10" s="1"/>
  <c r="F94" i="10" s="1"/>
  <c r="E29" i="10"/>
  <c r="E30" i="10" s="1"/>
  <c r="Q8" i="10"/>
  <c r="Q9" i="10"/>
  <c r="E61" i="10"/>
  <c r="E62" i="10" s="1"/>
  <c r="Q23" i="10"/>
  <c r="Q24" i="10"/>
  <c r="F123" i="10"/>
  <c r="F124" i="10" s="1"/>
  <c r="E123" i="10"/>
  <c r="E124" i="10" s="1"/>
  <c r="F29" i="10"/>
  <c r="F30" i="10" s="1"/>
  <c r="F31" i="10" s="1"/>
  <c r="Q39" i="10"/>
  <c r="Q40" i="10"/>
  <c r="E14" i="10"/>
  <c r="E15" i="10" s="1"/>
  <c r="E45" i="10"/>
  <c r="E46" i="10" s="1"/>
  <c r="Q117" i="10"/>
  <c r="Q118" i="10"/>
  <c r="F76" i="10"/>
  <c r="F77" i="10" s="1"/>
  <c r="X52" i="12" l="1"/>
  <c r="Z51" i="12"/>
  <c r="AA51" i="12" s="1"/>
  <c r="X37" i="12"/>
  <c r="Z36" i="12"/>
  <c r="AA36" i="12" s="1"/>
  <c r="X22" i="12"/>
  <c r="Z21" i="12"/>
  <c r="AA21" i="12" s="1"/>
  <c r="M133" i="11"/>
  <c r="N133" i="11" s="1"/>
  <c r="O134" i="11"/>
  <c r="F47" i="10"/>
  <c r="F78" i="10"/>
  <c r="F16" i="10"/>
  <c r="F125" i="10"/>
  <c r="Z52" i="12" l="1"/>
  <c r="AA52" i="12" s="1"/>
  <c r="X53" i="12"/>
  <c r="Z22" i="12"/>
  <c r="AA22" i="12" s="1"/>
  <c r="X23" i="12"/>
  <c r="Z37" i="12"/>
  <c r="AA37" i="12" s="1"/>
  <c r="X38" i="12"/>
  <c r="M134" i="11"/>
  <c r="N134" i="11" s="1"/>
  <c r="O135" i="11"/>
  <c r="Z38" i="12" l="1"/>
  <c r="AA38" i="12" s="1"/>
  <c r="X39" i="12"/>
  <c r="Z23" i="12"/>
  <c r="AA23" i="12" s="1"/>
  <c r="X24" i="12"/>
  <c r="Z53" i="12"/>
  <c r="AA53" i="12" s="1"/>
  <c r="X54" i="12"/>
  <c r="O136" i="11"/>
  <c r="M135" i="11"/>
  <c r="N135" i="11" s="1"/>
  <c r="X55" i="12" l="1"/>
  <c r="Z54" i="12"/>
  <c r="AA54" i="12" s="1"/>
  <c r="X25" i="12"/>
  <c r="Z24" i="12"/>
  <c r="AA24" i="12" s="1"/>
  <c r="X40" i="12"/>
  <c r="Z39" i="12"/>
  <c r="AA39" i="12" s="1"/>
  <c r="O137" i="11"/>
  <c r="M137" i="11" s="1"/>
  <c r="N137" i="11" s="1"/>
  <c r="M136" i="11"/>
  <c r="N136" i="11" s="1"/>
  <c r="Z55" i="12" l="1"/>
  <c r="AA55" i="12" s="1"/>
  <c r="X56" i="12"/>
  <c r="X41" i="12"/>
  <c r="Z40" i="12"/>
  <c r="AA40" i="12" s="1"/>
  <c r="Z25" i="12"/>
  <c r="AA25" i="12" s="1"/>
  <c r="X26" i="12"/>
  <c r="X27" i="12" l="1"/>
  <c r="Z26" i="12"/>
  <c r="AA26" i="12" s="1"/>
  <c r="X42" i="12"/>
  <c r="Z41" i="12"/>
  <c r="AA41" i="12" s="1"/>
  <c r="X57" i="12"/>
  <c r="Z56" i="12"/>
  <c r="AA56" i="12" s="1"/>
  <c r="X58" i="12" l="1"/>
  <c r="Z58" i="12" s="1"/>
  <c r="AA58" i="12" s="1"/>
  <c r="Z57" i="12"/>
  <c r="AA57" i="12" s="1"/>
  <c r="X43" i="12"/>
  <c r="Z43" i="12" s="1"/>
  <c r="AA43" i="12" s="1"/>
  <c r="Z42" i="12"/>
  <c r="AA42" i="12" s="1"/>
  <c r="X28" i="12"/>
  <c r="Z28" i="12" s="1"/>
  <c r="AA28" i="12" s="1"/>
  <c r="Z27" i="12"/>
  <c r="AA27" i="12" s="1"/>
  <c r="C39" i="8" l="1"/>
  <c r="B39" i="8"/>
  <c r="C38" i="8"/>
  <c r="B38" i="8"/>
  <c r="E37" i="8"/>
  <c r="D37" i="8"/>
  <c r="E36" i="8"/>
  <c r="D36" i="8"/>
  <c r="E35" i="8"/>
  <c r="D35" i="8"/>
  <c r="E34" i="8"/>
  <c r="D34" i="8"/>
  <c r="E33" i="8"/>
  <c r="D33" i="8"/>
  <c r="E32" i="8"/>
  <c r="D32" i="8"/>
  <c r="E31" i="8"/>
  <c r="D31" i="8"/>
  <c r="E30" i="8"/>
  <c r="D30" i="8"/>
  <c r="E29" i="8"/>
  <c r="D29" i="8"/>
  <c r="E28" i="8"/>
  <c r="D28" i="8"/>
  <c r="E27" i="8"/>
  <c r="D27" i="8"/>
  <c r="E26" i="8"/>
  <c r="D26" i="8"/>
  <c r="E25" i="8"/>
  <c r="D25" i="8"/>
  <c r="E24" i="8"/>
  <c r="D24" i="8"/>
  <c r="E23" i="8"/>
  <c r="D23" i="8"/>
  <c r="E22" i="8"/>
  <c r="D22" i="8"/>
  <c r="E21" i="8"/>
  <c r="D21" i="8"/>
  <c r="E20" i="8"/>
  <c r="D20" i="8"/>
  <c r="E19" i="8"/>
  <c r="D19" i="8"/>
  <c r="E18" i="8"/>
  <c r="D18" i="8"/>
  <c r="E17" i="8"/>
  <c r="D17" i="8"/>
  <c r="E16" i="8"/>
  <c r="D16" i="8"/>
  <c r="E15" i="8"/>
  <c r="D15" i="8"/>
  <c r="E14" i="8"/>
  <c r="D14" i="8"/>
  <c r="E13" i="8"/>
  <c r="D13" i="8"/>
  <c r="E12" i="8"/>
  <c r="D12" i="8"/>
  <c r="E11" i="8"/>
  <c r="D11" i="8"/>
  <c r="E10" i="8"/>
  <c r="D10" i="8"/>
  <c r="E9" i="8"/>
  <c r="D9" i="8"/>
  <c r="E8" i="8"/>
  <c r="E38" i="8" s="1"/>
  <c r="E40" i="8" s="1"/>
  <c r="D8" i="8"/>
  <c r="D38" i="8" s="1"/>
  <c r="D40" i="8" s="1"/>
  <c r="C39" i="7"/>
  <c r="B39" i="7"/>
  <c r="C38" i="7"/>
  <c r="B38" i="7"/>
  <c r="E37" i="7"/>
  <c r="D37" i="7"/>
  <c r="E36" i="7"/>
  <c r="D36" i="7"/>
  <c r="E35" i="7"/>
  <c r="D35" i="7"/>
  <c r="E34" i="7"/>
  <c r="D34" i="7"/>
  <c r="E33" i="7"/>
  <c r="D33" i="7"/>
  <c r="E32" i="7"/>
  <c r="D32" i="7"/>
  <c r="E31" i="7"/>
  <c r="D31" i="7"/>
  <c r="E30" i="7"/>
  <c r="D30" i="7"/>
  <c r="E29" i="7"/>
  <c r="D29" i="7"/>
  <c r="E28" i="7"/>
  <c r="D28" i="7"/>
  <c r="E27" i="7"/>
  <c r="D27" i="7"/>
  <c r="E26" i="7"/>
  <c r="D26" i="7"/>
  <c r="E25" i="7"/>
  <c r="D25" i="7"/>
  <c r="E24" i="7"/>
  <c r="D24" i="7"/>
  <c r="E23" i="7"/>
  <c r="D23" i="7"/>
  <c r="E22" i="7"/>
  <c r="D22" i="7"/>
  <c r="E21" i="7"/>
  <c r="D21" i="7"/>
  <c r="E20" i="7"/>
  <c r="D20" i="7"/>
  <c r="E19" i="7"/>
  <c r="D19" i="7"/>
  <c r="E18" i="7"/>
  <c r="D18" i="7"/>
  <c r="E17" i="7"/>
  <c r="D17" i="7"/>
  <c r="E16" i="7"/>
  <c r="D16" i="7"/>
  <c r="E15" i="7"/>
  <c r="D15" i="7"/>
  <c r="E14" i="7"/>
  <c r="D14" i="7"/>
  <c r="E13" i="7"/>
  <c r="D13" i="7"/>
  <c r="E12" i="7"/>
  <c r="D12" i="7"/>
  <c r="E11" i="7"/>
  <c r="D11" i="7"/>
  <c r="E10" i="7"/>
  <c r="D10" i="7"/>
  <c r="E9" i="7"/>
  <c r="D9" i="7"/>
  <c r="E8" i="7"/>
  <c r="E38" i="7" s="1"/>
  <c r="E40" i="7" s="1"/>
  <c r="D8" i="7"/>
  <c r="D38" i="7" s="1"/>
  <c r="D40" i="7" s="1"/>
  <c r="C39" i="6"/>
  <c r="B39" i="6"/>
  <c r="C38" i="6"/>
  <c r="B38" i="6"/>
  <c r="F37" i="6"/>
  <c r="E37" i="6"/>
  <c r="D37" i="6"/>
  <c r="F36" i="6"/>
  <c r="E36" i="6"/>
  <c r="D36" i="6"/>
  <c r="F35" i="6"/>
  <c r="E35" i="6"/>
  <c r="D35" i="6"/>
  <c r="F34" i="6"/>
  <c r="E34" i="6"/>
  <c r="D34" i="6"/>
  <c r="F33" i="6"/>
  <c r="E33" i="6"/>
  <c r="D33" i="6"/>
  <c r="F32" i="6"/>
  <c r="E32" i="6"/>
  <c r="D32" i="6"/>
  <c r="F31" i="6"/>
  <c r="E31" i="6"/>
  <c r="D31" i="6"/>
  <c r="F30" i="6"/>
  <c r="E30" i="6"/>
  <c r="D30" i="6"/>
  <c r="F29" i="6"/>
  <c r="E29" i="6"/>
  <c r="D29" i="6"/>
  <c r="F28" i="6"/>
  <c r="E28" i="6"/>
  <c r="D28" i="6"/>
  <c r="F27" i="6"/>
  <c r="E27" i="6"/>
  <c r="D27" i="6"/>
  <c r="F26" i="6"/>
  <c r="E26" i="6"/>
  <c r="D26" i="6"/>
  <c r="F25" i="6"/>
  <c r="E25" i="6"/>
  <c r="D25" i="6"/>
  <c r="F24" i="6"/>
  <c r="E24" i="6"/>
  <c r="D24" i="6"/>
  <c r="F23" i="6"/>
  <c r="E23" i="6"/>
  <c r="D23" i="6"/>
  <c r="F22" i="6"/>
  <c r="E22" i="6"/>
  <c r="D22" i="6"/>
  <c r="F21" i="6"/>
  <c r="E21" i="6"/>
  <c r="D21" i="6"/>
  <c r="F20" i="6"/>
  <c r="E20" i="6"/>
  <c r="D20" i="6"/>
  <c r="F19" i="6"/>
  <c r="E19" i="6"/>
  <c r="D19" i="6"/>
  <c r="F18" i="6"/>
  <c r="E18" i="6"/>
  <c r="D18" i="6"/>
  <c r="F17" i="6"/>
  <c r="E17" i="6"/>
  <c r="D17" i="6"/>
  <c r="F16" i="6"/>
  <c r="E16" i="6"/>
  <c r="D16" i="6"/>
  <c r="F15" i="6"/>
  <c r="E15" i="6"/>
  <c r="D15" i="6"/>
  <c r="F14" i="6"/>
  <c r="E14" i="6"/>
  <c r="D14" i="6"/>
  <c r="F13" i="6"/>
  <c r="E13" i="6"/>
  <c r="D13" i="6"/>
  <c r="F12" i="6"/>
  <c r="E12" i="6"/>
  <c r="D12" i="6"/>
  <c r="F11" i="6"/>
  <c r="E11" i="6"/>
  <c r="D11" i="6"/>
  <c r="F10" i="6"/>
  <c r="E10" i="6"/>
  <c r="D10" i="6"/>
  <c r="F9" i="6"/>
  <c r="E9" i="6"/>
  <c r="D9" i="6"/>
  <c r="A9" i="6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F8" i="6"/>
  <c r="F38" i="6" s="1"/>
  <c r="E8" i="6"/>
  <c r="E38" i="6" s="1"/>
  <c r="D8" i="6"/>
  <c r="D38" i="6" s="1"/>
  <c r="J7" i="8" l="1"/>
  <c r="H7" i="8"/>
  <c r="H8" i="7"/>
  <c r="J8" i="7"/>
  <c r="D40" i="6"/>
  <c r="E40" i="6"/>
  <c r="F40" i="6"/>
  <c r="H11" i="8" l="1"/>
  <c r="H10" i="8"/>
  <c r="H12" i="7"/>
  <c r="H11" i="7"/>
  <c r="J8" i="6"/>
  <c r="I8" i="6" s="1"/>
  <c r="I11" i="6" l="1"/>
  <c r="I12" i="6"/>
  <c r="AT24" i="4" l="1"/>
  <c r="AT25" i="4"/>
  <c r="AT26" i="4"/>
  <c r="AT27" i="4"/>
  <c r="AT28" i="4"/>
  <c r="AT29" i="4"/>
  <c r="AT30" i="4"/>
  <c r="AT31" i="4"/>
  <c r="AT23" i="4"/>
  <c r="AT9" i="4"/>
  <c r="AT10" i="4"/>
  <c r="AT11" i="4"/>
  <c r="AT12" i="4"/>
  <c r="AT13" i="4"/>
  <c r="AT14" i="4"/>
  <c r="AT15" i="4"/>
  <c r="AT16" i="4"/>
  <c r="AT8" i="4"/>
  <c r="N7" i="4"/>
  <c r="H19" i="1"/>
  <c r="H34" i="1"/>
  <c r="H4" i="1"/>
  <c r="S15" i="1" l="1"/>
  <c r="S30" i="1"/>
  <c r="AT39" i="4"/>
  <c r="AV39" i="4" s="1"/>
  <c r="AK37" i="4" s="1"/>
  <c r="AT40" i="4"/>
  <c r="AV40" i="4" s="1"/>
  <c r="AK38" i="4" s="1"/>
  <c r="AT41" i="4"/>
  <c r="AV41" i="4" s="1"/>
  <c r="AK39" i="4" s="1"/>
  <c r="AT42" i="4"/>
  <c r="AV42" i="4" s="1"/>
  <c r="AK40" i="4" s="1"/>
  <c r="AT43" i="4"/>
  <c r="AV43" i="4" s="1"/>
  <c r="AK41" i="4" s="1"/>
  <c r="AT44" i="4"/>
  <c r="AV44" i="4" s="1"/>
  <c r="AK42" i="4" s="1"/>
  <c r="AT45" i="4"/>
  <c r="AV45" i="4" s="1"/>
  <c r="AK43" i="4" s="1"/>
  <c r="AT46" i="4"/>
  <c r="AV46" i="4" s="1"/>
  <c r="AK44" i="4" s="1"/>
  <c r="AT38" i="4"/>
  <c r="AV38" i="4" s="1"/>
  <c r="AK36" i="4" s="1"/>
  <c r="AV25" i="4"/>
  <c r="AK23" i="4" s="1"/>
  <c r="AV26" i="4"/>
  <c r="AK24" i="4" s="1"/>
  <c r="AV28" i="4"/>
  <c r="AK26" i="4" s="1"/>
  <c r="AV29" i="4"/>
  <c r="AK27" i="4" s="1"/>
  <c r="AV30" i="4"/>
  <c r="AK28" i="4" s="1"/>
  <c r="AV31" i="4"/>
  <c r="AK29" i="4" s="1"/>
  <c r="AV24" i="4"/>
  <c r="AK22" i="4" s="1"/>
  <c r="AV23" i="4"/>
  <c r="AK21" i="4" s="1"/>
  <c r="AV27" i="4"/>
  <c r="AK25" i="4" s="1"/>
  <c r="AV16" i="4"/>
  <c r="AK14" i="4" s="1"/>
  <c r="AV15" i="4"/>
  <c r="AK13" i="4" s="1"/>
  <c r="AV14" i="4"/>
  <c r="AK12" i="4" s="1"/>
  <c r="AV13" i="4"/>
  <c r="AK11" i="4" s="1"/>
  <c r="AV12" i="4"/>
  <c r="AK10" i="4" s="1"/>
  <c r="AV11" i="4"/>
  <c r="AK9" i="4" s="1"/>
  <c r="AV10" i="4"/>
  <c r="AK8" i="4" s="1"/>
  <c r="AV9" i="4"/>
  <c r="AK7" i="4" s="1"/>
  <c r="AV8" i="4"/>
  <c r="AK6" i="4" s="1"/>
  <c r="AC40" i="4"/>
  <c r="AC41" i="4"/>
  <c r="AE41" i="4" s="1"/>
  <c r="T39" i="4" s="1"/>
  <c r="AC42" i="4"/>
  <c r="AE42" i="4" s="1"/>
  <c r="T40" i="4" s="1"/>
  <c r="AC43" i="4"/>
  <c r="AC44" i="4"/>
  <c r="AE44" i="4" s="1"/>
  <c r="T42" i="4" s="1"/>
  <c r="AC45" i="4"/>
  <c r="AC46" i="4"/>
  <c r="AE46" i="4" s="1"/>
  <c r="T44" i="4" s="1"/>
  <c r="AC47" i="4"/>
  <c r="AE47" i="4" s="1"/>
  <c r="T45" i="4" s="1"/>
  <c r="AC39" i="4"/>
  <c r="AE39" i="4" s="1"/>
  <c r="T37" i="4" s="1"/>
  <c r="AE45" i="4"/>
  <c r="T43" i="4" s="1"/>
  <c r="AE43" i="4"/>
  <c r="T41" i="4" s="1"/>
  <c r="AE40" i="4"/>
  <c r="T38" i="4" s="1"/>
  <c r="AC24" i="4"/>
  <c r="AE24" i="4" s="1"/>
  <c r="T22" i="4" s="1"/>
  <c r="AC25" i="4"/>
  <c r="AE25" i="4" s="1"/>
  <c r="T23" i="4" s="1"/>
  <c r="AC26" i="4"/>
  <c r="AE26" i="4" s="1"/>
  <c r="T24" i="4" s="1"/>
  <c r="AC27" i="4"/>
  <c r="AE27" i="4" s="1"/>
  <c r="T25" i="4" s="1"/>
  <c r="AC28" i="4"/>
  <c r="AE28" i="4" s="1"/>
  <c r="T26" i="4" s="1"/>
  <c r="AC29" i="4"/>
  <c r="AE29" i="4" s="1"/>
  <c r="T27" i="4" s="1"/>
  <c r="AC30" i="4"/>
  <c r="AE30" i="4" s="1"/>
  <c r="T28" i="4" s="1"/>
  <c r="AC31" i="4"/>
  <c r="AC23" i="4"/>
  <c r="AE23" i="4" s="1"/>
  <c r="AE31" i="4"/>
  <c r="T29" i="4" s="1"/>
  <c r="AC16" i="4"/>
  <c r="AE16" i="4" s="1"/>
  <c r="T14" i="4" s="1"/>
  <c r="AC15" i="4"/>
  <c r="AE15" i="4" s="1"/>
  <c r="T13" i="4" s="1"/>
  <c r="AC14" i="4"/>
  <c r="AE14" i="4" s="1"/>
  <c r="T12" i="4" s="1"/>
  <c r="AC13" i="4"/>
  <c r="AE13" i="4" s="1"/>
  <c r="T11" i="4" s="1"/>
  <c r="AC12" i="4"/>
  <c r="AE12" i="4" s="1"/>
  <c r="T10" i="4" s="1"/>
  <c r="AC11" i="4"/>
  <c r="AE11" i="4" s="1"/>
  <c r="T9" i="4" s="1"/>
  <c r="AC10" i="4"/>
  <c r="AE10" i="4" s="1"/>
  <c r="T8" i="4" s="1"/>
  <c r="AC9" i="4"/>
  <c r="AE9" i="4" s="1"/>
  <c r="T7" i="4" s="1"/>
  <c r="AC8" i="4"/>
  <c r="AE8" i="4" s="1"/>
  <c r="T6" i="4" s="1"/>
  <c r="L46" i="4"/>
  <c r="N46" i="4" s="1"/>
  <c r="C44" i="4" s="1"/>
  <c r="L45" i="4"/>
  <c r="N45" i="4" s="1"/>
  <c r="C43" i="4" s="1"/>
  <c r="L44" i="4"/>
  <c r="N44" i="4" s="1"/>
  <c r="C42" i="4" s="1"/>
  <c r="L43" i="4"/>
  <c r="N43" i="4" s="1"/>
  <c r="C41" i="4" s="1"/>
  <c r="L42" i="4"/>
  <c r="N42" i="4" s="1"/>
  <c r="C40" i="4" s="1"/>
  <c r="L41" i="4"/>
  <c r="N41" i="4" s="1"/>
  <c r="C39" i="4" s="1"/>
  <c r="L40" i="4"/>
  <c r="N40" i="4" s="1"/>
  <c r="C38" i="4" s="1"/>
  <c r="L39" i="4"/>
  <c r="N39" i="4" s="1"/>
  <c r="C37" i="4" s="1"/>
  <c r="L38" i="4"/>
  <c r="N38" i="4" s="1"/>
  <c r="C36" i="4" s="1"/>
  <c r="L23" i="4"/>
  <c r="L24" i="4"/>
  <c r="L25" i="4"/>
  <c r="N25" i="4" s="1"/>
  <c r="C23" i="4" s="1"/>
  <c r="L26" i="4"/>
  <c r="L27" i="4"/>
  <c r="L28" i="4"/>
  <c r="N28" i="4" s="1"/>
  <c r="C26" i="4" s="1"/>
  <c r="L29" i="4"/>
  <c r="L30" i="4"/>
  <c r="N30" i="4" s="1"/>
  <c r="C28" i="4" s="1"/>
  <c r="L22" i="4"/>
  <c r="N22" i="4" s="1"/>
  <c r="C20" i="4" s="1"/>
  <c r="N29" i="4"/>
  <c r="C27" i="4" s="1"/>
  <c r="N27" i="4"/>
  <c r="C25" i="4" s="1"/>
  <c r="N26" i="4"/>
  <c r="C24" i="4" s="1"/>
  <c r="N24" i="4"/>
  <c r="C22" i="4" s="1"/>
  <c r="N23" i="4"/>
  <c r="C21" i="4" s="1"/>
  <c r="L8" i="4"/>
  <c r="N8" i="4" s="1"/>
  <c r="C6" i="4" s="1"/>
  <c r="L9" i="4"/>
  <c r="N9" i="4" s="1"/>
  <c r="C7" i="4" s="1"/>
  <c r="L10" i="4"/>
  <c r="N10" i="4" s="1"/>
  <c r="C8" i="4" s="1"/>
  <c r="L11" i="4"/>
  <c r="N11" i="4" s="1"/>
  <c r="C9" i="4" s="1"/>
  <c r="L12" i="4"/>
  <c r="N12" i="4" s="1"/>
  <c r="C10" i="4" s="1"/>
  <c r="L13" i="4"/>
  <c r="N13" i="4" s="1"/>
  <c r="C11" i="4" s="1"/>
  <c r="L14" i="4"/>
  <c r="N14" i="4" s="1"/>
  <c r="C12" i="4" s="1"/>
  <c r="L15" i="4"/>
  <c r="N15" i="4" s="1"/>
  <c r="C13" i="4" s="1"/>
  <c r="L7" i="4"/>
  <c r="C5" i="4" s="1"/>
  <c r="AJ45" i="4"/>
  <c r="AL44" i="4"/>
  <c r="AL43" i="4"/>
  <c r="AL42" i="4"/>
  <c r="AL41" i="4"/>
  <c r="AL40" i="4"/>
  <c r="AL39" i="4"/>
  <c r="AL38" i="4"/>
  <c r="AL37" i="4"/>
  <c r="AL36" i="4"/>
  <c r="AJ30" i="4"/>
  <c r="AL29" i="4"/>
  <c r="AL28" i="4"/>
  <c r="AL27" i="4"/>
  <c r="AL26" i="4"/>
  <c r="AL25" i="4"/>
  <c r="AL24" i="4"/>
  <c r="AL23" i="4"/>
  <c r="AL22" i="4"/>
  <c r="AL21" i="4"/>
  <c r="AJ15" i="4"/>
  <c r="AL14" i="4"/>
  <c r="AL13" i="4"/>
  <c r="AL12" i="4"/>
  <c r="AL11" i="4"/>
  <c r="AL10" i="4"/>
  <c r="AL9" i="4"/>
  <c r="AL8" i="4"/>
  <c r="AL7" i="4"/>
  <c r="AL6" i="4"/>
  <c r="S46" i="4"/>
  <c r="U45" i="4"/>
  <c r="U44" i="4"/>
  <c r="U43" i="4"/>
  <c r="U42" i="4"/>
  <c r="U41" i="4"/>
  <c r="U40" i="4"/>
  <c r="U39" i="4"/>
  <c r="U38" i="4"/>
  <c r="U37" i="4"/>
  <c r="S30" i="4"/>
  <c r="U29" i="4"/>
  <c r="U28" i="4"/>
  <c r="U27" i="4"/>
  <c r="U26" i="4"/>
  <c r="U25" i="4"/>
  <c r="U24" i="4"/>
  <c r="U23" i="4"/>
  <c r="U22" i="4"/>
  <c r="U21" i="4"/>
  <c r="S15" i="4"/>
  <c r="U14" i="4"/>
  <c r="U13" i="4"/>
  <c r="U12" i="4"/>
  <c r="U11" i="4"/>
  <c r="U10" i="4"/>
  <c r="U9" i="4"/>
  <c r="U8" i="4"/>
  <c r="U7" i="4"/>
  <c r="U6" i="4"/>
  <c r="B45" i="4"/>
  <c r="D44" i="4"/>
  <c r="D43" i="4"/>
  <c r="D42" i="4"/>
  <c r="D41" i="4"/>
  <c r="D40" i="4"/>
  <c r="D39" i="4"/>
  <c r="D38" i="4"/>
  <c r="D37" i="4"/>
  <c r="D36" i="4"/>
  <c r="B29" i="4"/>
  <c r="D28" i="4"/>
  <c r="D27" i="4"/>
  <c r="D26" i="4"/>
  <c r="D25" i="4"/>
  <c r="D24" i="4"/>
  <c r="D23" i="4"/>
  <c r="D22" i="4"/>
  <c r="D21" i="4"/>
  <c r="D20" i="4"/>
  <c r="B14" i="4"/>
  <c r="D13" i="4"/>
  <c r="D12" i="4"/>
  <c r="D11" i="4"/>
  <c r="D10" i="4"/>
  <c r="D9" i="4"/>
  <c r="D8" i="4"/>
  <c r="D7" i="4"/>
  <c r="D6" i="4"/>
  <c r="D5" i="4"/>
  <c r="AI45" i="1"/>
  <c r="AH45" i="1"/>
  <c r="AJ37" i="1"/>
  <c r="AK37" i="1"/>
  <c r="AL37" i="1"/>
  <c r="AJ38" i="1"/>
  <c r="AK38" i="1"/>
  <c r="AL38" i="1"/>
  <c r="AJ39" i="1"/>
  <c r="AK39" i="1"/>
  <c r="AL39" i="1"/>
  <c r="AJ40" i="1"/>
  <c r="AK40" i="1"/>
  <c r="AL40" i="1"/>
  <c r="AJ41" i="1"/>
  <c r="AK41" i="1"/>
  <c r="AL41" i="1"/>
  <c r="AJ42" i="1"/>
  <c r="AK42" i="1"/>
  <c r="AL42" i="1"/>
  <c r="AJ43" i="1"/>
  <c r="AK43" i="1"/>
  <c r="AL43" i="1"/>
  <c r="AJ44" i="1"/>
  <c r="AK44" i="1"/>
  <c r="AL44" i="1"/>
  <c r="AL36" i="1"/>
  <c r="AK36" i="1"/>
  <c r="AJ36" i="1"/>
  <c r="AI30" i="1"/>
  <c r="AH30" i="1"/>
  <c r="AL29" i="1"/>
  <c r="AK29" i="1"/>
  <c r="AJ29" i="1"/>
  <c r="AL28" i="1"/>
  <c r="AK28" i="1"/>
  <c r="AJ28" i="1"/>
  <c r="AL27" i="1"/>
  <c r="AK27" i="1"/>
  <c r="AJ27" i="1"/>
  <c r="AL26" i="1"/>
  <c r="AK26" i="1"/>
  <c r="AJ26" i="1"/>
  <c r="AL25" i="1"/>
  <c r="AK25" i="1"/>
  <c r="AJ25" i="1"/>
  <c r="AL24" i="1"/>
  <c r="AK24" i="1"/>
  <c r="AJ24" i="1"/>
  <c r="AL23" i="1"/>
  <c r="AK23" i="1"/>
  <c r="AJ23" i="1"/>
  <c r="AL22" i="1"/>
  <c r="AK22" i="1"/>
  <c r="AJ22" i="1"/>
  <c r="AL21" i="1"/>
  <c r="AK21" i="1"/>
  <c r="AJ21" i="1"/>
  <c r="AI15" i="1"/>
  <c r="AH15" i="1"/>
  <c r="AJ7" i="1"/>
  <c r="AK7" i="1"/>
  <c r="AL7" i="1"/>
  <c r="AJ8" i="1"/>
  <c r="AK8" i="1"/>
  <c r="AL8" i="1"/>
  <c r="AJ9" i="1"/>
  <c r="AK9" i="1"/>
  <c r="AL9" i="1"/>
  <c r="AJ10" i="1"/>
  <c r="AK10" i="1"/>
  <c r="AL10" i="1"/>
  <c r="AJ11" i="1"/>
  <c r="AK11" i="1"/>
  <c r="AL11" i="1"/>
  <c r="AJ12" i="1"/>
  <c r="AK12" i="1"/>
  <c r="AL12" i="1"/>
  <c r="AJ13" i="1"/>
  <c r="AK13" i="1"/>
  <c r="AL13" i="1"/>
  <c r="AJ14" i="1"/>
  <c r="AK14" i="1"/>
  <c r="AL14" i="1"/>
  <c r="AL6" i="1"/>
  <c r="AK6" i="1"/>
  <c r="AJ6" i="1"/>
  <c r="U22" i="1"/>
  <c r="V22" i="1"/>
  <c r="U23" i="1"/>
  <c r="V23" i="1"/>
  <c r="U24" i="1"/>
  <c r="V24" i="1"/>
  <c r="U25" i="1"/>
  <c r="V25" i="1"/>
  <c r="U26" i="1"/>
  <c r="V26" i="1"/>
  <c r="U27" i="1"/>
  <c r="V27" i="1"/>
  <c r="U28" i="1"/>
  <c r="V28" i="1"/>
  <c r="U29" i="1"/>
  <c r="V29" i="1"/>
  <c r="V21" i="1"/>
  <c r="U21" i="1"/>
  <c r="U7" i="1"/>
  <c r="V7" i="1"/>
  <c r="U8" i="1"/>
  <c r="V8" i="1"/>
  <c r="U9" i="1"/>
  <c r="V9" i="1"/>
  <c r="U10" i="1"/>
  <c r="V10" i="1"/>
  <c r="U11" i="1"/>
  <c r="V11" i="1"/>
  <c r="U12" i="1"/>
  <c r="V12" i="1"/>
  <c r="U13" i="1"/>
  <c r="V13" i="1"/>
  <c r="U14" i="1"/>
  <c r="V14" i="1"/>
  <c r="U6" i="1"/>
  <c r="U15" i="1" s="1"/>
  <c r="U16" i="1" s="1"/>
  <c r="V6" i="1"/>
  <c r="S45" i="1"/>
  <c r="R45" i="1"/>
  <c r="V44" i="1"/>
  <c r="U44" i="1"/>
  <c r="T44" i="1"/>
  <c r="V43" i="1"/>
  <c r="U43" i="1"/>
  <c r="T43" i="1"/>
  <c r="V42" i="1"/>
  <c r="U42" i="1"/>
  <c r="T42" i="1"/>
  <c r="V41" i="1"/>
  <c r="U41" i="1"/>
  <c r="T41" i="1"/>
  <c r="V40" i="1"/>
  <c r="U40" i="1"/>
  <c r="T40" i="1"/>
  <c r="V39" i="1"/>
  <c r="U39" i="1"/>
  <c r="T39" i="1"/>
  <c r="V38" i="1"/>
  <c r="U38" i="1"/>
  <c r="T38" i="1"/>
  <c r="V37" i="1"/>
  <c r="U37" i="1"/>
  <c r="T37" i="1"/>
  <c r="V36" i="1"/>
  <c r="U36" i="1"/>
  <c r="T36" i="1"/>
  <c r="R30" i="1"/>
  <c r="T29" i="1"/>
  <c r="T28" i="1"/>
  <c r="T27" i="1"/>
  <c r="T26" i="1"/>
  <c r="T25" i="1"/>
  <c r="T24" i="1"/>
  <c r="T23" i="1"/>
  <c r="T22" i="1"/>
  <c r="V30" i="1"/>
  <c r="V31" i="1" s="1"/>
  <c r="T21" i="1"/>
  <c r="R15" i="1"/>
  <c r="T14" i="1"/>
  <c r="T13" i="1"/>
  <c r="T12" i="1"/>
  <c r="T11" i="1"/>
  <c r="T10" i="1"/>
  <c r="T9" i="1"/>
  <c r="T8" i="1"/>
  <c r="T7" i="1"/>
  <c r="T6" i="1"/>
  <c r="C44" i="1"/>
  <c r="B44" i="1"/>
  <c r="F43" i="1"/>
  <c r="E43" i="1"/>
  <c r="D43" i="1"/>
  <c r="F42" i="1"/>
  <c r="E42" i="1"/>
  <c r="D42" i="1"/>
  <c r="F41" i="1"/>
  <c r="E41" i="1"/>
  <c r="D41" i="1"/>
  <c r="F40" i="1"/>
  <c r="E40" i="1"/>
  <c r="D40" i="1"/>
  <c r="F39" i="1"/>
  <c r="E39" i="1"/>
  <c r="D39" i="1"/>
  <c r="F38" i="1"/>
  <c r="E38" i="1"/>
  <c r="D38" i="1"/>
  <c r="F37" i="1"/>
  <c r="E37" i="1"/>
  <c r="D37" i="1"/>
  <c r="F36" i="1"/>
  <c r="E36" i="1"/>
  <c r="D36" i="1"/>
  <c r="F35" i="1"/>
  <c r="E35" i="1"/>
  <c r="D35" i="1"/>
  <c r="D20" i="1"/>
  <c r="E20" i="1"/>
  <c r="E29" i="1" s="1"/>
  <c r="E30" i="1" s="1"/>
  <c r="F20" i="1"/>
  <c r="D21" i="1"/>
  <c r="D29" i="1" s="1"/>
  <c r="D30" i="1" s="1"/>
  <c r="E21" i="1"/>
  <c r="F21" i="1"/>
  <c r="D22" i="1"/>
  <c r="E22" i="1"/>
  <c r="F22" i="1"/>
  <c r="F29" i="1" s="1"/>
  <c r="F30" i="1" s="1"/>
  <c r="F31" i="1" s="1"/>
  <c r="D23" i="1"/>
  <c r="E23" i="1"/>
  <c r="F23" i="1"/>
  <c r="D24" i="1"/>
  <c r="E24" i="1"/>
  <c r="F24" i="1"/>
  <c r="D25" i="1"/>
  <c r="E25" i="1"/>
  <c r="F25" i="1"/>
  <c r="D26" i="1"/>
  <c r="E26" i="1"/>
  <c r="F26" i="1"/>
  <c r="D27" i="1"/>
  <c r="E27" i="1"/>
  <c r="F27" i="1"/>
  <c r="D28" i="1"/>
  <c r="E28" i="1"/>
  <c r="F28" i="1"/>
  <c r="B29" i="1"/>
  <c r="C29" i="1"/>
  <c r="D5" i="1"/>
  <c r="D14" i="1" s="1"/>
  <c r="D15" i="1" s="1"/>
  <c r="E5" i="1"/>
  <c r="F5" i="1"/>
  <c r="F14" i="1" s="1"/>
  <c r="F15" i="1" s="1"/>
  <c r="D6" i="1"/>
  <c r="E6" i="1"/>
  <c r="F6" i="1"/>
  <c r="D7" i="1"/>
  <c r="E7" i="1"/>
  <c r="F7" i="1"/>
  <c r="D8" i="1"/>
  <c r="E8" i="1"/>
  <c r="F8" i="1"/>
  <c r="D9" i="1"/>
  <c r="E9" i="1"/>
  <c r="E14" i="1" s="1"/>
  <c r="E15" i="1" s="1"/>
  <c r="F9" i="1"/>
  <c r="D10" i="1"/>
  <c r="E10" i="1"/>
  <c r="F10" i="1"/>
  <c r="D11" i="1"/>
  <c r="E11" i="1"/>
  <c r="F11" i="1"/>
  <c r="D12" i="1"/>
  <c r="E12" i="1"/>
  <c r="F12" i="1"/>
  <c r="D13" i="1"/>
  <c r="E13" i="1"/>
  <c r="F13" i="1"/>
  <c r="B14" i="1"/>
  <c r="C14" i="1"/>
  <c r="AJ30" i="1" l="1"/>
  <c r="AJ31" i="1" s="1"/>
  <c r="U30" i="1"/>
  <c r="U31" i="1" s="1"/>
  <c r="V32" i="1" s="1"/>
  <c r="X20" i="1" s="1"/>
  <c r="V15" i="1"/>
  <c r="V16" i="1" s="1"/>
  <c r="V17" i="1" s="1"/>
  <c r="X5" i="1" s="1"/>
  <c r="U15" i="4"/>
  <c r="U16" i="4" s="1"/>
  <c r="AL30" i="4"/>
  <c r="AL31" i="4" s="1"/>
  <c r="F16" i="1"/>
  <c r="T30" i="4"/>
  <c r="AK30" i="1"/>
  <c r="AK31" i="1" s="1"/>
  <c r="T15" i="1"/>
  <c r="T16" i="1" s="1"/>
  <c r="T45" i="1"/>
  <c r="T46" i="1" s="1"/>
  <c r="AL30" i="1"/>
  <c r="AL31" i="1" s="1"/>
  <c r="D14" i="4"/>
  <c r="D15" i="4" s="1"/>
  <c r="U30" i="4"/>
  <c r="U31" i="4" s="1"/>
  <c r="AL45" i="4"/>
  <c r="AL46" i="4" s="1"/>
  <c r="AJ15" i="1"/>
  <c r="AJ16" i="1" s="1"/>
  <c r="V45" i="1"/>
  <c r="V46" i="1" s="1"/>
  <c r="AK15" i="1"/>
  <c r="AK16" i="1" s="1"/>
  <c r="D29" i="4"/>
  <c r="D30" i="4" s="1"/>
  <c r="U46" i="4"/>
  <c r="U47" i="4" s="1"/>
  <c r="D44" i="1"/>
  <c r="D45" i="1" s="1"/>
  <c r="AL15" i="1"/>
  <c r="AL16" i="1" s="1"/>
  <c r="AJ45" i="1"/>
  <c r="AJ46" i="1" s="1"/>
  <c r="T30" i="1"/>
  <c r="T31" i="1" s="1"/>
  <c r="D45" i="4"/>
  <c r="D46" i="4" s="1"/>
  <c r="AL15" i="4"/>
  <c r="AL16" i="4" s="1"/>
  <c r="F44" i="1"/>
  <c r="F45" i="1" s="1"/>
  <c r="AN41" i="4"/>
  <c r="AM41" i="4"/>
  <c r="AM36" i="4"/>
  <c r="AN36" i="4"/>
  <c r="AM44" i="4"/>
  <c r="AN44" i="4"/>
  <c r="E37" i="4"/>
  <c r="F37" i="4"/>
  <c r="E39" i="4"/>
  <c r="F39" i="4"/>
  <c r="E41" i="4"/>
  <c r="F41" i="4"/>
  <c r="E43" i="4"/>
  <c r="F43" i="4"/>
  <c r="C45" i="4"/>
  <c r="F36" i="4"/>
  <c r="E36" i="4"/>
  <c r="F38" i="4"/>
  <c r="E38" i="4"/>
  <c r="F40" i="4"/>
  <c r="E40" i="4"/>
  <c r="F42" i="4"/>
  <c r="E42" i="4"/>
  <c r="F44" i="4"/>
  <c r="E44" i="4"/>
  <c r="E28" i="4"/>
  <c r="F28" i="4"/>
  <c r="F25" i="4"/>
  <c r="E25" i="4"/>
  <c r="E20" i="4"/>
  <c r="F20" i="4"/>
  <c r="F13" i="4"/>
  <c r="E13" i="4"/>
  <c r="F5" i="4"/>
  <c r="E5" i="4"/>
  <c r="E10" i="4"/>
  <c r="F10" i="4"/>
  <c r="W6" i="4"/>
  <c r="V6" i="4"/>
  <c r="W8" i="4"/>
  <c r="V8" i="4"/>
  <c r="W10" i="4"/>
  <c r="V10" i="4"/>
  <c r="W12" i="4"/>
  <c r="V12" i="4"/>
  <c r="W14" i="4"/>
  <c r="V14" i="4"/>
  <c r="V7" i="4"/>
  <c r="W7" i="4"/>
  <c r="V9" i="4"/>
  <c r="W9" i="4"/>
  <c r="V11" i="4"/>
  <c r="W11" i="4"/>
  <c r="V13" i="4"/>
  <c r="W13" i="4"/>
  <c r="W22" i="4"/>
  <c r="V22" i="4"/>
  <c r="W24" i="4"/>
  <c r="V24" i="4"/>
  <c r="W26" i="4"/>
  <c r="V26" i="4"/>
  <c r="W28" i="4"/>
  <c r="V28" i="4"/>
  <c r="V23" i="4"/>
  <c r="W23" i="4"/>
  <c r="V25" i="4"/>
  <c r="W25" i="4"/>
  <c r="V27" i="4"/>
  <c r="W27" i="4"/>
  <c r="V29" i="4"/>
  <c r="W29" i="4"/>
  <c r="T21" i="4"/>
  <c r="V39" i="4"/>
  <c r="W39" i="4"/>
  <c r="V41" i="4"/>
  <c r="W41" i="4"/>
  <c r="V43" i="4"/>
  <c r="W43" i="4"/>
  <c r="V45" i="4"/>
  <c r="W45" i="4"/>
  <c r="W38" i="4"/>
  <c r="V38" i="4"/>
  <c r="W40" i="4"/>
  <c r="V40" i="4"/>
  <c r="W42" i="4"/>
  <c r="V42" i="4"/>
  <c r="W44" i="4"/>
  <c r="V44" i="4"/>
  <c r="V37" i="4"/>
  <c r="T46" i="4"/>
  <c r="W37" i="4"/>
  <c r="AK15" i="4"/>
  <c r="AN6" i="4"/>
  <c r="AM6" i="4"/>
  <c r="AN8" i="4"/>
  <c r="AM8" i="4"/>
  <c r="AN10" i="4"/>
  <c r="AM10" i="4"/>
  <c r="AN12" i="4"/>
  <c r="AM12" i="4"/>
  <c r="AN14" i="4"/>
  <c r="AM14" i="4"/>
  <c r="AM7" i="4"/>
  <c r="AN7" i="4"/>
  <c r="AM9" i="4"/>
  <c r="AN9" i="4"/>
  <c r="AM11" i="4"/>
  <c r="AN11" i="4"/>
  <c r="AM13" i="4"/>
  <c r="AN13" i="4"/>
  <c r="AN24" i="4"/>
  <c r="AM24" i="4"/>
  <c r="AN26" i="4"/>
  <c r="AM26" i="4"/>
  <c r="AN28" i="4"/>
  <c r="AM28" i="4"/>
  <c r="AM21" i="4"/>
  <c r="AK30" i="4"/>
  <c r="AN21" i="4"/>
  <c r="AM23" i="4"/>
  <c r="AN23" i="4"/>
  <c r="AM25" i="4"/>
  <c r="AN25" i="4"/>
  <c r="AM27" i="4"/>
  <c r="AN27" i="4"/>
  <c r="AM29" i="4"/>
  <c r="AN29" i="4"/>
  <c r="AN22" i="4"/>
  <c r="AM22" i="4"/>
  <c r="AM38" i="4"/>
  <c r="AN38" i="4"/>
  <c r="AM37" i="4"/>
  <c r="AN37" i="4"/>
  <c r="AN43" i="4"/>
  <c r="AM43" i="4"/>
  <c r="AN42" i="4"/>
  <c r="AM42" i="4"/>
  <c r="AM40" i="4"/>
  <c r="AN40" i="4"/>
  <c r="AN39" i="4"/>
  <c r="AK45" i="4"/>
  <c r="AM39" i="4"/>
  <c r="T15" i="4"/>
  <c r="E12" i="4"/>
  <c r="F12" i="4"/>
  <c r="E11" i="4"/>
  <c r="F11" i="4"/>
  <c r="F9" i="4"/>
  <c r="E9" i="4"/>
  <c r="F8" i="4"/>
  <c r="E8" i="4"/>
  <c r="F7" i="4"/>
  <c r="E7" i="4"/>
  <c r="C14" i="4"/>
  <c r="E6" i="4"/>
  <c r="F6" i="4"/>
  <c r="E27" i="4"/>
  <c r="F27" i="4"/>
  <c r="E26" i="4"/>
  <c r="F26" i="4"/>
  <c r="F24" i="4"/>
  <c r="E24" i="4"/>
  <c r="E29" i="4" s="1"/>
  <c r="E30" i="4" s="1"/>
  <c r="F23" i="4"/>
  <c r="E23" i="4"/>
  <c r="F22" i="4"/>
  <c r="E22" i="4"/>
  <c r="C29" i="4"/>
  <c r="E21" i="4"/>
  <c r="F21" i="4"/>
  <c r="F29" i="4"/>
  <c r="F30" i="4" s="1"/>
  <c r="AK45" i="1"/>
  <c r="AK46" i="1" s="1"/>
  <c r="AL45" i="1"/>
  <c r="AL46" i="1" s="1"/>
  <c r="U45" i="1"/>
  <c r="U46" i="1" s="1"/>
  <c r="E44" i="1"/>
  <c r="E45" i="1" s="1"/>
  <c r="AL32" i="1" l="1"/>
  <c r="AN20" i="1" s="1"/>
  <c r="AL17" i="1"/>
  <c r="AN5" i="1" s="1"/>
  <c r="E14" i="4"/>
  <c r="E15" i="4" s="1"/>
  <c r="AM45" i="4"/>
  <c r="AM46" i="4" s="1"/>
  <c r="AM30" i="4"/>
  <c r="AM31" i="4" s="1"/>
  <c r="AM15" i="4"/>
  <c r="AM16" i="4" s="1"/>
  <c r="V46" i="4"/>
  <c r="V47" i="4" s="1"/>
  <c r="F31" i="4"/>
  <c r="H19" i="4" s="1"/>
  <c r="F46" i="1"/>
  <c r="F14" i="4"/>
  <c r="F15" i="4" s="1"/>
  <c r="V47" i="1"/>
  <c r="X35" i="1" s="1"/>
  <c r="W46" i="4"/>
  <c r="W47" i="4" s="1"/>
  <c r="E45" i="4"/>
  <c r="E46" i="4" s="1"/>
  <c r="F45" i="4"/>
  <c r="F46" i="4" s="1"/>
  <c r="W15" i="4"/>
  <c r="W16" i="4" s="1"/>
  <c r="V15" i="4"/>
  <c r="V16" i="4" s="1"/>
  <c r="V21" i="4"/>
  <c r="V30" i="4" s="1"/>
  <c r="V31" i="4" s="1"/>
  <c r="W21" i="4"/>
  <c r="W30" i="4" s="1"/>
  <c r="W31" i="4" s="1"/>
  <c r="W32" i="4" s="1"/>
  <c r="Y20" i="4" s="1"/>
  <c r="AN15" i="4"/>
  <c r="AN16" i="4" s="1"/>
  <c r="AN30" i="4"/>
  <c r="AN31" i="4" s="1"/>
  <c r="AN45" i="4"/>
  <c r="AN46" i="4" s="1"/>
  <c r="AN47" i="4" s="1"/>
  <c r="AP35" i="4" s="1"/>
  <c r="AL47" i="1"/>
  <c r="AN35" i="1" s="1"/>
  <c r="W48" i="4" l="1"/>
  <c r="Y36" i="4" s="1"/>
  <c r="AN32" i="4"/>
  <c r="AP20" i="4" s="1"/>
  <c r="F16" i="4"/>
  <c r="H4" i="4" s="1"/>
  <c r="AN17" i="4"/>
  <c r="AP5" i="4" s="1"/>
  <c r="F47" i="4"/>
  <c r="H35" i="4" s="1"/>
  <c r="W17" i="4"/>
  <c r="Y5" i="4" s="1"/>
</calcChain>
</file>

<file path=xl/sharedStrings.xml><?xml version="1.0" encoding="utf-8"?>
<sst xmlns="http://schemas.openxmlformats.org/spreadsheetml/2006/main" count="1141" uniqueCount="122">
  <si>
    <t>Sum</t>
  </si>
  <si>
    <t>SS</t>
  </si>
  <si>
    <t>r</t>
  </si>
  <si>
    <t>X</t>
  </si>
  <si>
    <t>Y</t>
  </si>
  <si>
    <t>XX</t>
  </si>
  <si>
    <t>YY</t>
  </si>
  <si>
    <t>XY</t>
  </si>
  <si>
    <t>Index</t>
  </si>
  <si>
    <t>Example 1</t>
  </si>
  <si>
    <t>Example 2</t>
  </si>
  <si>
    <t>Example 3</t>
  </si>
  <si>
    <t>Example 4</t>
  </si>
  <si>
    <t>Example 5</t>
  </si>
  <si>
    <t>Example 6</t>
  </si>
  <si>
    <t>Example 7</t>
  </si>
  <si>
    <t>Example 8</t>
  </si>
  <si>
    <t>Example 9</t>
  </si>
  <si>
    <t>Line</t>
  </si>
  <si>
    <t>Y=2X</t>
  </si>
  <si>
    <t>Error</t>
  </si>
  <si>
    <t>Y=2X+e</t>
  </si>
  <si>
    <t>Y=1.5X</t>
  </si>
  <si>
    <t>Y=1.5X+e</t>
  </si>
  <si>
    <t>Y=1X</t>
  </si>
  <si>
    <t>Y=1X+e</t>
  </si>
  <si>
    <t>Y=0.5X+e</t>
  </si>
  <si>
    <t>Y=0X</t>
  </si>
  <si>
    <t>Y=0X+e</t>
  </si>
  <si>
    <t>Correlations. Form &amp; Direction.</t>
  </si>
  <si>
    <t>Correlations. Strength.</t>
  </si>
  <si>
    <t>=Correlation Coefficient</t>
  </si>
  <si>
    <t>Y=0.5X</t>
  </si>
  <si>
    <t>Y=0.1X</t>
  </si>
  <si>
    <t>Regression Example #1</t>
  </si>
  <si>
    <t>Source: RMN 2-4-87</t>
  </si>
  <si>
    <t>AGE=age of car (1=1986, 2=1987, etc.)</t>
  </si>
  <si>
    <t>PRICE= asking price of Toyota Celica GT in $1,000</t>
  </si>
  <si>
    <t>AGE</t>
  </si>
  <si>
    <t>PRICE</t>
  </si>
  <si>
    <t>X*X</t>
  </si>
  <si>
    <t>Y*Y</t>
  </si>
  <si>
    <t>X*Y</t>
  </si>
  <si>
    <t>Regress PRICE on AGE:</t>
  </si>
  <si>
    <t>PRICE=</t>
  </si>
  <si>
    <t>*AGE</t>
  </si>
  <si>
    <t>ANOVA</t>
  </si>
  <si>
    <t>SOURCE</t>
  </si>
  <si>
    <t>DF</t>
  </si>
  <si>
    <t>MS</t>
  </si>
  <si>
    <t>F</t>
  </si>
  <si>
    <t>P</t>
  </si>
  <si>
    <t>MODEL</t>
  </si>
  <si>
    <t>ERROR</t>
  </si>
  <si>
    <t>TOTAL</t>
  </si>
  <si>
    <t>Mean</t>
  </si>
  <si>
    <t>Regression Example #2</t>
  </si>
  <si>
    <t>RENT=monthly rent for houses in Lakewood</t>
  </si>
  <si>
    <t>ROOMS=number of bedrooms listed</t>
  </si>
  <si>
    <t>RENT</t>
  </si>
  <si>
    <t>ROOMS</t>
  </si>
  <si>
    <t>Regress RENT on ROOMS:</t>
  </si>
  <si>
    <t>RENT=</t>
  </si>
  <si>
    <t>+</t>
  </si>
  <si>
    <t>*ROOMS</t>
  </si>
  <si>
    <t>Regression Example #3</t>
  </si>
  <si>
    <t>Source: 1991 The Sporting News Official Baseball Register</t>
  </si>
  <si>
    <t>SALARY=annual salary of outfielders that exceed $2M in units of $1M</t>
  </si>
  <si>
    <t>BA=batting average</t>
  </si>
  <si>
    <t>Regress SALARY on BA:</t>
  </si>
  <si>
    <t>SALARY</t>
  </si>
  <si>
    <t>BA</t>
  </si>
  <si>
    <t>SALARY=</t>
  </si>
  <si>
    <t>*BA</t>
  </si>
  <si>
    <t>Regression-1.</t>
  </si>
  <si>
    <t>Intercept=</t>
  </si>
  <si>
    <t>Slope=</t>
  </si>
  <si>
    <t>Regression-2.</t>
  </si>
  <si>
    <t>*</t>
  </si>
  <si>
    <t>Y=0.75X</t>
  </si>
  <si>
    <t>Regression-3.</t>
  </si>
  <si>
    <t>Example 10</t>
  </si>
  <si>
    <t>Source</t>
  </si>
  <si>
    <t>R2</t>
  </si>
  <si>
    <t>Model</t>
  </si>
  <si>
    <t>Total</t>
  </si>
  <si>
    <t>Coeff</t>
  </si>
  <si>
    <t>Std.Error</t>
  </si>
  <si>
    <t>t Stat</t>
  </si>
  <si>
    <t>Intercept</t>
  </si>
  <si>
    <t>Slope</t>
  </si>
  <si>
    <t>Y-hat</t>
  </si>
  <si>
    <t>Residual</t>
  </si>
  <si>
    <t>StDev</t>
  </si>
  <si>
    <t>Regression-4.</t>
  </si>
  <si>
    <t>Change Variability</t>
  </si>
  <si>
    <t>Change Slope</t>
  </si>
  <si>
    <t>Correlation &amp; Regression Summary</t>
  </si>
  <si>
    <t>Manual Calculations</t>
  </si>
  <si>
    <t>Example</t>
  </si>
  <si>
    <t>Subject</t>
  </si>
  <si>
    <t>Miles</t>
  </si>
  <si>
    <t>Minutes</t>
  </si>
  <si>
    <t>i</t>
  </si>
  <si>
    <t>Sum=</t>
  </si>
  <si>
    <t>Sample Mean=</t>
  </si>
  <si>
    <t>Sum of Squares=</t>
  </si>
  <si>
    <t>Sample Variance=</t>
  </si>
  <si>
    <t>Sample Covariance=</t>
  </si>
  <si>
    <t>Sample Correlation=</t>
  </si>
  <si>
    <t>Regression Slope=</t>
  </si>
  <si>
    <t>Regression Intercept=</t>
  </si>
  <si>
    <t>Calculations using Functions</t>
  </si>
  <si>
    <t>Functions</t>
  </si>
  <si>
    <t>=Sum(Data)</t>
  </si>
  <si>
    <t>=Average(Data)</t>
  </si>
  <si>
    <t>=Var.s(Data)</t>
  </si>
  <si>
    <t>=Covariance.s(X-Data,Y-Data)</t>
  </si>
  <si>
    <t>=Var.p(Data)*Count(Data), &amp; =Covariance.p(X-Data,Y-Data)*Count(Data)</t>
  </si>
  <si>
    <t>=Correl(X-Data,Y-Data)</t>
  </si>
  <si>
    <t>=Intercept(Y-Data,X-Data)</t>
  </si>
  <si>
    <t>=Slope(Y-Data,X-Data)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</si>
</sst>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13" x14ac:knownFonts="1">
    <font>
      <sz val="10"/>
      <name val="Arial"/>
    </font>
    <font>
      <sz val="11"/>
      <color theme="1"/>
      <name val="Calibri"/>
      <family val="2"/>
      <scheme val="minor"/>
    </font>
    <font>
      <b/>
      <u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b/>
      <u/>
      <sz val="16"/>
      <name val="Times New Roman"/>
      <family val="1"/>
    </font>
    <font>
      <i/>
      <sz val="12"/>
      <name val="Times New Roman"/>
      <family val="1"/>
    </font>
    <font>
      <b/>
      <u/>
      <sz val="14"/>
      <name val="Times New Roman"/>
      <family val="1"/>
    </font>
    <font>
      <sz val="10"/>
      <color theme="1"/>
      <name val="Arial"/>
      <family val="2"/>
    </font>
    <font>
      <b/>
      <u/>
      <sz val="12"/>
      <color theme="1"/>
      <name val="Arial"/>
      <family val="2"/>
    </font>
    <font>
      <u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0" fontId="1" fillId="0" borderId="0"/>
  </cellStyleXfs>
  <cellXfs count="160">
    <xf numFmtId="0" fontId="0" fillId="0" borderId="0" xfId="0"/>
    <xf numFmtId="0" fontId="3" fillId="0" borderId="0" xfId="0" applyFont="1"/>
    <xf numFmtId="0" fontId="3" fillId="0" borderId="0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64" fontId="3" fillId="0" borderId="0" xfId="0" applyNumberFormat="1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3" fillId="0" borderId="0" xfId="0" applyFont="1" applyFill="1" applyBorder="1" applyAlignment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4" fontId="3" fillId="0" borderId="0" xfId="0" applyNumberFormat="1" applyFont="1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2" fontId="3" fillId="0" borderId="8" xfId="0" applyNumberFormat="1" applyFont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0" xfId="0" applyNumberFormat="1" applyFont="1"/>
    <xf numFmtId="0" fontId="3" fillId="0" borderId="0" xfId="0" applyNumberFormat="1" applyFont="1" applyBorder="1"/>
    <xf numFmtId="0" fontId="3" fillId="0" borderId="1" xfId="0" applyNumberFormat="1" applyFont="1" applyFill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3" xfId="0" applyNumberFormat="1" applyFont="1" applyBorder="1" applyAlignment="1">
      <alignment horizontal="center"/>
    </xf>
    <xf numFmtId="0" fontId="3" fillId="0" borderId="8" xfId="0" applyNumberFormat="1" applyFont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3" fillId="0" borderId="5" xfId="0" applyNumberFormat="1" applyFont="1" applyBorder="1" applyAlignment="1">
      <alignment horizontal="center"/>
    </xf>
    <xf numFmtId="0" fontId="3" fillId="0" borderId="0" xfId="0" applyNumberFormat="1" applyFont="1" applyAlignment="1">
      <alignment horizontal="center"/>
    </xf>
    <xf numFmtId="0" fontId="3" fillId="0" borderId="1" xfId="0" applyFont="1" applyBorder="1"/>
    <xf numFmtId="0" fontId="3" fillId="0" borderId="1" xfId="0" applyNumberFormat="1" applyFont="1" applyBorder="1"/>
    <xf numFmtId="2" fontId="6" fillId="0" borderId="0" xfId="0" applyNumberFormat="1" applyFont="1"/>
    <xf numFmtId="0" fontId="6" fillId="0" borderId="0" xfId="0" quotePrefix="1" applyFont="1" applyBorder="1"/>
    <xf numFmtId="0" fontId="6" fillId="0" borderId="0" xfId="0" applyFont="1" applyBorder="1"/>
    <xf numFmtId="2" fontId="6" fillId="0" borderId="0" xfId="0" applyNumberFormat="1" applyFont="1" applyBorder="1"/>
    <xf numFmtId="0" fontId="7" fillId="0" borderId="0" xfId="0" applyFont="1"/>
    <xf numFmtId="2" fontId="7" fillId="0" borderId="0" xfId="0" applyNumberFormat="1" applyFont="1" applyBorder="1"/>
    <xf numFmtId="0" fontId="7" fillId="0" borderId="0" xfId="0" quotePrefix="1" applyFont="1" applyBorder="1"/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2" fontId="3" fillId="0" borderId="8" xfId="0" applyNumberFormat="1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6" xfId="0" applyFont="1" applyBorder="1"/>
    <xf numFmtId="0" fontId="3" fillId="0" borderId="17" xfId="0" applyFont="1" applyBorder="1"/>
    <xf numFmtId="0" fontId="3" fillId="0" borderId="14" xfId="0" applyFont="1" applyBorder="1"/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2" fillId="0" borderId="0" xfId="1" applyFont="1"/>
    <xf numFmtId="0" fontId="3" fillId="0" borderId="0" xfId="1" applyFont="1"/>
    <xf numFmtId="0" fontId="3" fillId="0" borderId="0" xfId="1" applyFont="1" applyAlignment="1">
      <alignment horizontal="center"/>
    </xf>
    <xf numFmtId="0" fontId="3" fillId="0" borderId="1" xfId="1" applyFont="1" applyBorder="1" applyAlignment="1">
      <alignment horizontal="center"/>
    </xf>
    <xf numFmtId="2" fontId="3" fillId="0" borderId="1" xfId="1" applyNumberFormat="1" applyFont="1" applyBorder="1" applyAlignment="1">
      <alignment horizontal="center"/>
    </xf>
    <xf numFmtId="0" fontId="3" fillId="0" borderId="0" xfId="1" applyFont="1" applyAlignment="1">
      <alignment horizontal="right"/>
    </xf>
    <xf numFmtId="165" fontId="3" fillId="0" borderId="0" xfId="1" applyNumberFormat="1" applyFont="1" applyAlignment="1">
      <alignment horizontal="center"/>
    </xf>
    <xf numFmtId="164" fontId="3" fillId="0" borderId="0" xfId="1" applyNumberFormat="1" applyFont="1" applyAlignment="1">
      <alignment horizontal="center"/>
    </xf>
    <xf numFmtId="0" fontId="3" fillId="0" borderId="0" xfId="1" quotePrefix="1" applyFont="1" applyAlignment="1">
      <alignment horizontal="left"/>
    </xf>
    <xf numFmtId="165" fontId="3" fillId="0" borderId="0" xfId="1" applyNumberFormat="1" applyFont="1"/>
    <xf numFmtId="0" fontId="3" fillId="0" borderId="1" xfId="1" applyFont="1" applyBorder="1"/>
    <xf numFmtId="2" fontId="3" fillId="0" borderId="0" xfId="1" applyNumberFormat="1" applyFont="1" applyAlignment="1">
      <alignment horizontal="center"/>
    </xf>
    <xf numFmtId="0" fontId="8" fillId="0" borderId="0" xfId="1" applyFont="1" applyAlignment="1">
      <alignment horizontal="centerContinuous"/>
    </xf>
    <xf numFmtId="0" fontId="8" fillId="0" borderId="0" xfId="1" applyFont="1" applyAlignment="1">
      <alignment horizontal="center"/>
    </xf>
    <xf numFmtId="0" fontId="3" fillId="0" borderId="0" xfId="1" quotePrefix="1" applyFont="1" applyAlignment="1">
      <alignment horizontal="center"/>
    </xf>
    <xf numFmtId="165" fontId="3" fillId="0" borderId="1" xfId="1" applyNumberFormat="1" applyFont="1" applyBorder="1" applyAlignment="1">
      <alignment horizontal="center"/>
    </xf>
    <xf numFmtId="0" fontId="3" fillId="0" borderId="0" xfId="1" quotePrefix="1" applyFont="1"/>
    <xf numFmtId="164" fontId="3" fillId="0" borderId="1" xfId="1" applyNumberFormat="1" applyFont="1" applyBorder="1" applyAlignment="1">
      <alignment horizontal="center"/>
    </xf>
    <xf numFmtId="1" fontId="3" fillId="0" borderId="0" xfId="1" applyNumberFormat="1" applyFont="1" applyAlignment="1">
      <alignment horizontal="center"/>
    </xf>
    <xf numFmtId="0" fontId="3" fillId="0" borderId="9" xfId="1" applyFont="1" applyBorder="1"/>
    <xf numFmtId="0" fontId="3" fillId="0" borderId="6" xfId="1" applyFont="1" applyBorder="1"/>
    <xf numFmtId="0" fontId="3" fillId="0" borderId="13" xfId="1" applyFont="1" applyBorder="1"/>
    <xf numFmtId="0" fontId="3" fillId="0" borderId="8" xfId="1" applyFont="1" applyBorder="1"/>
    <xf numFmtId="2" fontId="3" fillId="0" borderId="0" xfId="1" applyNumberFormat="1" applyFont="1"/>
    <xf numFmtId="164" fontId="3" fillId="0" borderId="0" xfId="1" applyNumberFormat="1" applyFont="1"/>
    <xf numFmtId="0" fontId="3" fillId="0" borderId="3" xfId="1" applyFont="1" applyBorder="1" applyAlignment="1">
      <alignment horizontal="center"/>
    </xf>
    <xf numFmtId="2" fontId="3" fillId="0" borderId="3" xfId="1" applyNumberFormat="1" applyFont="1" applyBorder="1" applyAlignment="1">
      <alignment horizontal="center"/>
    </xf>
    <xf numFmtId="0" fontId="3" fillId="0" borderId="8" xfId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3" fillId="0" borderId="5" xfId="1" applyFont="1" applyBorder="1" applyAlignment="1">
      <alignment horizontal="center"/>
    </xf>
    <xf numFmtId="0" fontId="3" fillId="0" borderId="6" xfId="1" applyFont="1" applyBorder="1" applyAlignment="1">
      <alignment horizontal="center"/>
    </xf>
    <xf numFmtId="0" fontId="3" fillId="0" borderId="7" xfId="1" applyFont="1" applyBorder="1" applyAlignment="1">
      <alignment horizontal="center"/>
    </xf>
    <xf numFmtId="2" fontId="3" fillId="0" borderId="8" xfId="1" applyNumberFormat="1" applyFont="1" applyBorder="1" applyAlignment="1">
      <alignment horizontal="center"/>
    </xf>
    <xf numFmtId="0" fontId="3" fillId="0" borderId="9" xfId="1" applyFont="1" applyBorder="1" applyAlignment="1">
      <alignment horizontal="center"/>
    </xf>
    <xf numFmtId="0" fontId="3" fillId="0" borderId="10" xfId="1" applyFont="1" applyBorder="1" applyAlignment="1">
      <alignment horizontal="center"/>
    </xf>
    <xf numFmtId="0" fontId="3" fillId="0" borderId="11" xfId="1" applyFont="1" applyBorder="1" applyAlignment="1">
      <alignment horizontal="center"/>
    </xf>
    <xf numFmtId="0" fontId="3" fillId="0" borderId="12" xfId="1" applyFont="1" applyBorder="1" applyAlignment="1">
      <alignment horizontal="center"/>
    </xf>
    <xf numFmtId="0" fontId="3" fillId="0" borderId="13" xfId="1" applyFont="1" applyBorder="1" applyAlignment="1">
      <alignment horizontal="center"/>
    </xf>
    <xf numFmtId="0" fontId="8" fillId="0" borderId="1" xfId="1" applyFont="1" applyBorder="1" applyAlignment="1">
      <alignment horizontal="center"/>
    </xf>
    <xf numFmtId="0" fontId="9" fillId="0" borderId="0" xfId="0" applyFont="1"/>
    <xf numFmtId="0" fontId="11" fillId="0" borderId="0" xfId="2" applyFont="1" applyAlignment="1">
      <alignment horizontal="left"/>
    </xf>
    <xf numFmtId="0" fontId="10" fillId="0" borderId="0" xfId="2" applyFont="1" applyAlignment="1">
      <alignment horizontal="center"/>
    </xf>
    <xf numFmtId="0" fontId="12" fillId="0" borderId="0" xfId="2" applyFont="1" applyAlignment="1">
      <alignment horizontal="left"/>
    </xf>
    <xf numFmtId="0" fontId="10" fillId="0" borderId="18" xfId="2" applyFont="1" applyBorder="1" applyAlignment="1">
      <alignment horizontal="center"/>
    </xf>
    <xf numFmtId="0" fontId="10" fillId="0" borderId="19" xfId="2" applyFont="1" applyBorder="1" applyAlignment="1">
      <alignment horizontal="center"/>
    </xf>
    <xf numFmtId="0" fontId="10" fillId="0" borderId="20" xfId="2" applyFont="1" applyBorder="1" applyAlignment="1">
      <alignment horizontal="center"/>
    </xf>
    <xf numFmtId="0" fontId="10" fillId="0" borderId="21" xfId="2" applyFont="1" applyBorder="1" applyAlignment="1">
      <alignment horizontal="center"/>
    </xf>
    <xf numFmtId="0" fontId="10" fillId="0" borderId="22" xfId="2" applyFont="1" applyBorder="1" applyAlignment="1">
      <alignment horizontal="center"/>
    </xf>
    <xf numFmtId="0" fontId="10" fillId="0" borderId="23" xfId="2" applyFont="1" applyBorder="1" applyAlignment="1">
      <alignment horizontal="center"/>
    </xf>
    <xf numFmtId="0" fontId="10" fillId="0" borderId="4" xfId="2" applyFont="1" applyBorder="1" applyAlignment="1">
      <alignment horizontal="center"/>
    </xf>
    <xf numFmtId="0" fontId="10" fillId="0" borderId="5" xfId="2" applyFont="1" applyBorder="1" applyAlignment="1">
      <alignment horizontal="center"/>
    </xf>
    <xf numFmtId="0" fontId="10" fillId="0" borderId="24" xfId="2" applyFont="1" applyBorder="1" applyAlignment="1">
      <alignment horizontal="center"/>
    </xf>
    <xf numFmtId="0" fontId="10" fillId="0" borderId="25" xfId="2" applyFont="1" applyBorder="1" applyAlignment="1">
      <alignment horizontal="center"/>
    </xf>
    <xf numFmtId="0" fontId="10" fillId="0" borderId="26" xfId="2" applyFont="1" applyBorder="1" applyAlignment="1">
      <alignment horizontal="center"/>
    </xf>
    <xf numFmtId="0" fontId="10" fillId="0" borderId="9" xfId="2" applyFont="1" applyBorder="1" applyAlignment="1">
      <alignment horizontal="center"/>
    </xf>
    <xf numFmtId="0" fontId="10" fillId="0" borderId="6" xfId="2" applyFont="1" applyBorder="1" applyAlignment="1">
      <alignment horizontal="center"/>
    </xf>
    <xf numFmtId="0" fontId="10" fillId="0" borderId="10" xfId="2" applyFont="1" applyBorder="1" applyAlignment="1">
      <alignment horizontal="center"/>
    </xf>
    <xf numFmtId="0" fontId="10" fillId="0" borderId="27" xfId="2" applyFont="1" applyBorder="1" applyAlignment="1">
      <alignment horizontal="center"/>
    </xf>
    <xf numFmtId="0" fontId="10" fillId="0" borderId="28" xfId="2" applyFont="1" applyBorder="1" applyAlignment="1">
      <alignment horizontal="center"/>
    </xf>
    <xf numFmtId="0" fontId="10" fillId="0" borderId="11" xfId="2" applyFont="1" applyBorder="1" applyAlignment="1">
      <alignment horizontal="center"/>
    </xf>
    <xf numFmtId="0" fontId="10" fillId="0" borderId="12" xfId="2" applyFont="1" applyBorder="1" applyAlignment="1">
      <alignment horizontal="center"/>
    </xf>
    <xf numFmtId="0" fontId="10" fillId="0" borderId="29" xfId="2" applyFont="1" applyBorder="1" applyAlignment="1">
      <alignment horizontal="center"/>
    </xf>
    <xf numFmtId="0" fontId="10" fillId="0" borderId="30" xfId="2" applyFont="1" applyBorder="1" applyAlignment="1">
      <alignment horizontal="center"/>
    </xf>
    <xf numFmtId="0" fontId="10" fillId="0" borderId="13" xfId="2" applyFont="1" applyBorder="1" applyAlignment="1">
      <alignment horizontal="center"/>
    </xf>
    <xf numFmtId="0" fontId="10" fillId="0" borderId="8" xfId="2" applyFont="1" applyBorder="1" applyAlignment="1">
      <alignment horizontal="center"/>
    </xf>
    <xf numFmtId="0" fontId="10" fillId="0" borderId="7" xfId="2" applyFont="1" applyBorder="1" applyAlignment="1">
      <alignment horizontal="center"/>
    </xf>
    <xf numFmtId="0" fontId="10" fillId="0" borderId="31" xfId="2" applyFont="1" applyBorder="1" applyAlignment="1">
      <alignment horizontal="center"/>
    </xf>
    <xf numFmtId="0" fontId="10" fillId="0" borderId="12" xfId="2" applyFont="1" applyBorder="1" applyAlignment="1">
      <alignment horizontal="right"/>
    </xf>
    <xf numFmtId="0" fontId="10" fillId="0" borderId="32" xfId="2" applyFont="1" applyBorder="1" applyAlignment="1">
      <alignment horizontal="center"/>
    </xf>
    <xf numFmtId="0" fontId="10" fillId="0" borderId="8" xfId="2" applyFont="1" applyBorder="1" applyAlignment="1">
      <alignment horizontal="right"/>
    </xf>
    <xf numFmtId="0" fontId="10" fillId="0" borderId="10" xfId="2" applyFont="1" applyBorder="1" applyAlignment="1">
      <alignment horizontal="right"/>
    </xf>
    <xf numFmtId="0" fontId="10" fillId="0" borderId="0" xfId="2" applyFont="1" applyAlignment="1">
      <alignment horizontal="right"/>
    </xf>
    <xf numFmtId="0" fontId="10" fillId="0" borderId="33" xfId="2" applyFont="1" applyBorder="1" applyAlignment="1">
      <alignment horizontal="center"/>
    </xf>
    <xf numFmtId="0" fontId="10" fillId="0" borderId="34" xfId="2" applyFont="1" applyBorder="1" applyAlignment="1">
      <alignment horizontal="center"/>
    </xf>
    <xf numFmtId="0" fontId="10" fillId="0" borderId="34" xfId="2" applyFont="1" applyBorder="1" applyAlignment="1">
      <alignment horizontal="right"/>
    </xf>
    <xf numFmtId="0" fontId="10" fillId="0" borderId="15" xfId="2" applyFont="1" applyBorder="1" applyAlignment="1">
      <alignment horizontal="center"/>
    </xf>
    <xf numFmtId="0" fontId="10" fillId="0" borderId="28" xfId="2" applyFont="1" applyBorder="1" applyAlignment="1">
      <alignment horizontal="left"/>
    </xf>
    <xf numFmtId="0" fontId="10" fillId="0" borderId="35" xfId="2" quotePrefix="1" applyFont="1" applyBorder="1" applyAlignment="1">
      <alignment horizontal="left"/>
    </xf>
    <xf numFmtId="0" fontId="10" fillId="0" borderId="28" xfId="2" quotePrefix="1" applyFont="1" applyBorder="1" applyAlignment="1">
      <alignment horizontal="left"/>
    </xf>
    <xf numFmtId="0" fontId="10" fillId="0" borderId="28" xfId="2" applyFont="1" applyBorder="1" applyAlignment="1">
      <alignment horizontal="right"/>
    </xf>
    <xf numFmtId="0" fontId="10" fillId="0" borderId="26" xfId="2" applyFont="1" applyBorder="1" applyAlignment="1">
      <alignment horizontal="right"/>
    </xf>
    <xf numFmtId="0" fontId="10" fillId="0" borderId="33" xfId="2" applyFont="1" applyBorder="1" applyAlignment="1">
      <alignment horizontal="right"/>
    </xf>
    <xf numFmtId="0" fontId="10" fillId="0" borderId="36" xfId="2" applyFont="1" applyBorder="1" applyAlignment="1">
      <alignment horizontal="center"/>
    </xf>
    <xf numFmtId="0" fontId="10" fillId="0" borderId="37" xfId="2" applyFont="1" applyBorder="1" applyAlignment="1">
      <alignment horizontal="center"/>
    </xf>
    <xf numFmtId="0" fontId="10" fillId="0" borderId="33" xfId="2" quotePrefix="1" applyFont="1" applyBorder="1" applyAlignment="1">
      <alignment horizontal="left"/>
    </xf>
    <xf numFmtId="0" fontId="10" fillId="0" borderId="0" xfId="2" applyFont="1" applyAlignment="1">
      <alignment horizontal="left"/>
    </xf>
  </cellXfs>
  <cellStyles count="3">
    <cellStyle name="Normal" xfId="0" builtinId="0"/>
    <cellStyle name="Normal 2" xfId="1" xr:uid="{477DD782-18C6-45A1-96C7-585ADF9752BA}"/>
    <cellStyle name="Normal 3" xfId="2" xr:uid="{CEDBCFD3-5092-43B0-9034-BFBE0C1F9EC2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60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61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62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Functions!$D$5</c:f>
              <c:strCache>
                <c:ptCount val="1"/>
                <c:pt idx="0">
                  <c:v>Y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x"/>
            <c:size val="9"/>
            <c:spPr>
              <a:noFill/>
              <a:ln w="25400">
                <a:solidFill>
                  <a:schemeClr val="tx1"/>
                </a:solidFill>
              </a:ln>
              <a:effectLst/>
            </c:spPr>
          </c:marker>
          <c:trendline>
            <c:spPr>
              <a:ln w="25400" cap="rnd" cmpd="sng">
                <a:solidFill>
                  <a:schemeClr val="tx1"/>
                </a:solidFill>
                <a:prstDash val="solid"/>
              </a:ln>
              <a:effectLst/>
            </c:spPr>
            <c:trendlineType val="linear"/>
            <c:dispRSqr val="0"/>
            <c:dispEq val="0"/>
          </c:trendline>
          <c:xVal>
            <c:numRef>
              <c:f>Functions!$C$6:$C$10</c:f>
              <c:numCache>
                <c:formatCode>General</c:formatCode>
                <c:ptCount val="5"/>
                <c:pt idx="0">
                  <c:v>1</c:v>
                </c:pt>
                <c:pt idx="1">
                  <c:v>3</c:v>
                </c:pt>
                <c:pt idx="2">
                  <c:v>3</c:v>
                </c:pt>
                <c:pt idx="3">
                  <c:v>5</c:v>
                </c:pt>
                <c:pt idx="4">
                  <c:v>8</c:v>
                </c:pt>
              </c:numCache>
            </c:numRef>
          </c:xVal>
          <c:yVal>
            <c:numRef>
              <c:f>Functions!$D$6:$D$10</c:f>
              <c:numCache>
                <c:formatCode>General</c:formatCode>
                <c:ptCount val="5"/>
                <c:pt idx="0">
                  <c:v>4</c:v>
                </c:pt>
                <c:pt idx="1">
                  <c:v>6</c:v>
                </c:pt>
                <c:pt idx="2">
                  <c:v>20</c:v>
                </c:pt>
                <c:pt idx="3">
                  <c:v>15</c:v>
                </c:pt>
                <c:pt idx="4">
                  <c:v>20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CCA-46A5-9A1F-1D015CC852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5654479"/>
        <c:axId val="508237311"/>
      </c:scatterChart>
      <c:valAx>
        <c:axId val="415654479"/>
        <c:scaling>
          <c:orientation val="minMax"/>
          <c:max val="10"/>
        </c:scaling>
        <c:delete val="0"/>
        <c:axPos val="b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X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08237311"/>
        <c:crosses val="autoZero"/>
        <c:crossBetween val="midCat"/>
        <c:majorUnit val="2"/>
      </c:valAx>
      <c:valAx>
        <c:axId val="50823731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15654479"/>
        <c:crosses val="autoZero"/>
        <c:crossBetween val="midCat"/>
      </c:valAx>
      <c:spPr>
        <a:noFill/>
        <a:ln w="28575">
          <a:solidFill>
            <a:sysClr val="windowText" lastClr="000000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38100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400" b="1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50417873951118"/>
          <c:y val="0.13333400107172033"/>
          <c:w val="0.76781101558765863"/>
          <c:h val="0.51282308104507734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'Corr-1'!$AH$36:$AH$44</c:f>
              <c:numCache>
                <c:formatCode>General</c:formatCod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xVal>
          <c:yVal>
            <c:numRef>
              <c:f>'Corr-1'!$AI$36:$AI$44</c:f>
              <c:numCache>
                <c:formatCode>General</c:formatCode>
                <c:ptCount val="9"/>
                <c:pt idx="0">
                  <c:v>2</c:v>
                </c:pt>
                <c:pt idx="1">
                  <c:v>4</c:v>
                </c:pt>
                <c:pt idx="2">
                  <c:v>7</c:v>
                </c:pt>
                <c:pt idx="3">
                  <c:v>7</c:v>
                </c:pt>
                <c:pt idx="4">
                  <c:v>13</c:v>
                </c:pt>
                <c:pt idx="5">
                  <c:v>6</c:v>
                </c:pt>
                <c:pt idx="6">
                  <c:v>17</c:v>
                </c:pt>
                <c:pt idx="7">
                  <c:v>9</c:v>
                </c:pt>
                <c:pt idx="8">
                  <c:v>19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865-4D1A-8367-10EAAFC46D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5466112"/>
        <c:axId val="105654528"/>
      </c:scatterChart>
      <c:valAx>
        <c:axId val="1054661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X</a:t>
                </a:r>
              </a:p>
            </c:rich>
          </c:tx>
          <c:layout>
            <c:manualLayout>
              <c:xMode val="edge"/>
              <c:yMode val="edge"/>
              <c:x val="0.53825926865939011"/>
              <c:y val="0.8051322372407716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05654528"/>
        <c:crosses val="autoZero"/>
        <c:crossBetween val="midCat"/>
      </c:valAx>
      <c:valAx>
        <c:axId val="105654528"/>
        <c:scaling>
          <c:orientation val="minMax"/>
          <c:max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</a:t>
                </a:r>
              </a:p>
            </c:rich>
          </c:tx>
          <c:layout>
            <c:manualLayout>
              <c:xMode val="edge"/>
              <c:yMode val="edge"/>
              <c:x val="4.2216413228187463E-2"/>
              <c:y val="0.3589761567315543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05466112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 pitchFamily="18" charset="0"/>
          <a:ea typeface="Arial"/>
          <a:cs typeface="Times New Roman" pitchFamily="18" charset="0"/>
        </a:defRPr>
      </a:pPr>
      <a:endParaRPr lang="en-US"/>
    </a:p>
  </c:txPr>
  <c:printSettings>
    <c:headerFooter alignWithMargins="0"/>
    <c:pageMargins b="1" l="0.75000000000000089" r="0.75000000000000089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3218914041994751"/>
          <c:y val="0.13333400107172028"/>
          <c:w val="0.70531085958005257"/>
          <c:h val="0.51282308104507734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'Corr-2'!$B$5:$B$13</c:f>
              <c:numCache>
                <c:formatCode>General</c:formatCod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xVal>
          <c:yVal>
            <c:numRef>
              <c:f>'Corr-2'!$C$5:$C$13</c:f>
              <c:numCache>
                <c:formatCode>General</c:formatCode>
                <c:ptCount val="9"/>
                <c:pt idx="0">
                  <c:v>2</c:v>
                </c:pt>
                <c:pt idx="1">
                  <c:v>3</c:v>
                </c:pt>
                <c:pt idx="2">
                  <c:v>7</c:v>
                </c:pt>
                <c:pt idx="3">
                  <c:v>9</c:v>
                </c:pt>
                <c:pt idx="4">
                  <c:v>9</c:v>
                </c:pt>
                <c:pt idx="5">
                  <c:v>12</c:v>
                </c:pt>
                <c:pt idx="6">
                  <c:v>13</c:v>
                </c:pt>
                <c:pt idx="7">
                  <c:v>17</c:v>
                </c:pt>
                <c:pt idx="8">
                  <c:v>18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B92-4F7E-9441-04F1F5CC03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5719680"/>
        <c:axId val="105793024"/>
      </c:scatterChart>
      <c:valAx>
        <c:axId val="1057196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X</a:t>
                </a:r>
              </a:p>
            </c:rich>
          </c:tx>
          <c:layout>
            <c:manualLayout>
              <c:xMode val="edge"/>
              <c:yMode val="edge"/>
              <c:x val="0.53825926865938989"/>
              <c:y val="0.8051322372407716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05793024"/>
        <c:crosses val="autoZero"/>
        <c:crossBetween val="midCat"/>
      </c:valAx>
      <c:valAx>
        <c:axId val="105793024"/>
        <c:scaling>
          <c:orientation val="minMax"/>
          <c:max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</a:t>
                </a:r>
              </a:p>
            </c:rich>
          </c:tx>
          <c:layout>
            <c:manualLayout>
              <c:xMode val="edge"/>
              <c:yMode val="edge"/>
              <c:x val="4.2216413228187435E-2"/>
              <c:y val="0.3589761567315543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05719680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 pitchFamily="18" charset="0"/>
          <a:ea typeface="Arial"/>
          <a:cs typeface="Times New Roman" pitchFamily="18" charset="0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702109910679771"/>
          <c:y val="0.13333400107172028"/>
          <c:w val="0.7109633970172331"/>
          <c:h val="0.51282308104507734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'Corr-2'!$B$20:$B$28</c:f>
              <c:numCache>
                <c:formatCode>General</c:formatCod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xVal>
          <c:yVal>
            <c:numRef>
              <c:f>'Corr-2'!$C$20:$C$28</c:f>
              <c:numCache>
                <c:formatCode>General</c:formatCode>
                <c:ptCount val="9"/>
                <c:pt idx="0">
                  <c:v>2</c:v>
                </c:pt>
                <c:pt idx="1">
                  <c:v>2</c:v>
                </c:pt>
                <c:pt idx="2">
                  <c:v>8</c:v>
                </c:pt>
                <c:pt idx="3">
                  <c:v>10</c:v>
                </c:pt>
                <c:pt idx="4">
                  <c:v>8</c:v>
                </c:pt>
                <c:pt idx="5">
                  <c:v>12</c:v>
                </c:pt>
                <c:pt idx="6">
                  <c:v>12</c:v>
                </c:pt>
                <c:pt idx="7">
                  <c:v>18</c:v>
                </c:pt>
                <c:pt idx="8">
                  <c:v>18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7D3-4533-8461-83A7EA19A8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5817984"/>
        <c:axId val="106251008"/>
      </c:scatterChart>
      <c:valAx>
        <c:axId val="1058179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X</a:t>
                </a:r>
              </a:p>
            </c:rich>
          </c:tx>
          <c:layout>
            <c:manualLayout>
              <c:xMode val="edge"/>
              <c:yMode val="edge"/>
              <c:x val="0.53825926865938989"/>
              <c:y val="0.8051322372407716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06251008"/>
        <c:crosses val="autoZero"/>
        <c:crossBetween val="midCat"/>
      </c:valAx>
      <c:valAx>
        <c:axId val="1062510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</a:t>
                </a:r>
              </a:p>
            </c:rich>
          </c:tx>
          <c:layout>
            <c:manualLayout>
              <c:xMode val="edge"/>
              <c:yMode val="edge"/>
              <c:x val="4.2216413228187435E-2"/>
              <c:y val="0.3589761567315543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05817984"/>
        <c:crosses val="autoZero"/>
        <c:crossBetween val="midCat"/>
      </c:valAx>
      <c:spPr>
        <a:solidFill>
          <a:schemeClr val="lt1"/>
        </a:solidFill>
        <a:ln w="25400" cap="flat" cmpd="sng" algn="ctr">
          <a:solidFill>
            <a:schemeClr val="dk1"/>
          </a:solidFill>
          <a:prstDash val="solid"/>
        </a:ln>
        <a:effectLst/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 pitchFamily="18" charset="0"/>
          <a:ea typeface="Arial"/>
          <a:cs typeface="Times New Roman" pitchFamily="18" charset="0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3218881423605831"/>
          <c:y val="0.13333400107172028"/>
          <c:w val="0.70603512398787993"/>
          <c:h val="0.51282308104507734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'Corr-2'!$B$36:$B$44</c:f>
              <c:numCache>
                <c:formatCode>General</c:formatCod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xVal>
          <c:yVal>
            <c:numRef>
              <c:f>'Corr-2'!$C$36:$C$44</c:f>
              <c:numCache>
                <c:formatCode>General</c:formatCode>
                <c:ptCount val="9"/>
                <c:pt idx="0">
                  <c:v>2</c:v>
                </c:pt>
                <c:pt idx="1">
                  <c:v>0</c:v>
                </c:pt>
                <c:pt idx="2">
                  <c:v>10</c:v>
                </c:pt>
                <c:pt idx="3">
                  <c:v>12</c:v>
                </c:pt>
                <c:pt idx="4">
                  <c:v>6</c:v>
                </c:pt>
                <c:pt idx="5">
                  <c:v>12</c:v>
                </c:pt>
                <c:pt idx="6">
                  <c:v>10</c:v>
                </c:pt>
                <c:pt idx="7">
                  <c:v>20</c:v>
                </c:pt>
                <c:pt idx="8">
                  <c:v>18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1F3-4091-B75A-4AE78D2B9F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6313216"/>
        <c:axId val="106346752"/>
      </c:scatterChart>
      <c:valAx>
        <c:axId val="1063132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X</a:t>
                </a:r>
              </a:p>
            </c:rich>
          </c:tx>
          <c:layout>
            <c:manualLayout>
              <c:xMode val="edge"/>
              <c:yMode val="edge"/>
              <c:x val="0.53825926865938989"/>
              <c:y val="0.8051322372407716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06346752"/>
        <c:crosses val="autoZero"/>
        <c:crossBetween val="midCat"/>
      </c:valAx>
      <c:valAx>
        <c:axId val="106346752"/>
        <c:scaling>
          <c:orientation val="minMax"/>
          <c:max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</a:t>
                </a:r>
              </a:p>
            </c:rich>
          </c:tx>
          <c:layout>
            <c:manualLayout>
              <c:xMode val="edge"/>
              <c:yMode val="edge"/>
              <c:x val="4.2216413228187435E-2"/>
              <c:y val="0.3589761567315543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06313216"/>
        <c:crosses val="autoZero"/>
        <c:crossBetween val="midCat"/>
      </c:valAx>
      <c:spPr>
        <a:solidFill>
          <a:schemeClr val="lt1"/>
        </a:solidFill>
        <a:ln w="25400" cap="flat" cmpd="sng" algn="ctr">
          <a:solidFill>
            <a:schemeClr val="dk1"/>
          </a:solidFill>
          <a:prstDash val="solid"/>
        </a:ln>
        <a:effectLst/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 pitchFamily="18" charset="0"/>
          <a:ea typeface="Arial"/>
          <a:cs typeface="Times New Roman" pitchFamily="18" charset="0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702109910679771"/>
          <c:y val="0.13333400107172028"/>
          <c:w val="0.7109633970172331"/>
          <c:h val="0.51282308104507734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'Corr-2'!$S$6:$S$14</c:f>
              <c:numCache>
                <c:formatCode>General</c:formatCod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xVal>
          <c:yVal>
            <c:numRef>
              <c:f>'Corr-2'!$T$6:$T$14</c:f>
              <c:numCache>
                <c:formatCode>General</c:formatCode>
                <c:ptCount val="9"/>
                <c:pt idx="0">
                  <c:v>2</c:v>
                </c:pt>
                <c:pt idx="1">
                  <c:v>3</c:v>
                </c:pt>
                <c:pt idx="2">
                  <c:v>7</c:v>
                </c:pt>
                <c:pt idx="3">
                  <c:v>9</c:v>
                </c:pt>
                <c:pt idx="4">
                  <c:v>9</c:v>
                </c:pt>
                <c:pt idx="5">
                  <c:v>12</c:v>
                </c:pt>
                <c:pt idx="6">
                  <c:v>13</c:v>
                </c:pt>
                <c:pt idx="7">
                  <c:v>17</c:v>
                </c:pt>
                <c:pt idx="8">
                  <c:v>18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78C-4DA7-8094-FA540D682C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6420864"/>
        <c:axId val="106432384"/>
      </c:scatterChart>
      <c:valAx>
        <c:axId val="1064208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X</a:t>
                </a:r>
              </a:p>
            </c:rich>
          </c:tx>
          <c:layout>
            <c:manualLayout>
              <c:xMode val="edge"/>
              <c:yMode val="edge"/>
              <c:x val="0.53825926865938989"/>
              <c:y val="0.8051322372407716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06432384"/>
        <c:crosses val="autoZero"/>
        <c:crossBetween val="midCat"/>
      </c:valAx>
      <c:valAx>
        <c:axId val="106432384"/>
        <c:scaling>
          <c:orientation val="minMax"/>
          <c:max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</a:t>
                </a:r>
              </a:p>
            </c:rich>
          </c:tx>
          <c:layout>
            <c:manualLayout>
              <c:xMode val="edge"/>
              <c:yMode val="edge"/>
              <c:x val="4.2216413228187435E-2"/>
              <c:y val="0.3589761567315543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06420864"/>
        <c:crosses val="autoZero"/>
        <c:crossBetween val="midCat"/>
      </c:valAx>
      <c:spPr>
        <a:solidFill>
          <a:schemeClr val="lt1"/>
        </a:solidFill>
        <a:ln w="25400" cap="flat" cmpd="sng" algn="ctr">
          <a:solidFill>
            <a:schemeClr val="dk1"/>
          </a:solidFill>
          <a:prstDash val="solid"/>
        </a:ln>
        <a:effectLst/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 pitchFamily="18" charset="0"/>
          <a:ea typeface="Arial"/>
          <a:cs typeface="Times New Roman" pitchFamily="18" charset="0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526233646081596"/>
          <c:y val="0.13333400107172028"/>
          <c:w val="0.6860739533995035"/>
          <c:h val="0.51282308104507734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'Corr-2'!$S$22:$S$30</c:f>
              <c:numCache>
                <c:formatCode>General</c:formatCode>
                <c:ptCount val="9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45</c:v>
                </c:pt>
              </c:numCache>
            </c:numRef>
          </c:xVal>
          <c:yVal>
            <c:numRef>
              <c:f>'Corr-2'!$T$21:$T$29</c:f>
              <c:numCache>
                <c:formatCode>General</c:formatCode>
                <c:ptCount val="9"/>
                <c:pt idx="0">
                  <c:v>1.5</c:v>
                </c:pt>
                <c:pt idx="1">
                  <c:v>2</c:v>
                </c:pt>
                <c:pt idx="2">
                  <c:v>5.5</c:v>
                </c:pt>
                <c:pt idx="3">
                  <c:v>7</c:v>
                </c:pt>
                <c:pt idx="4">
                  <c:v>6.5</c:v>
                </c:pt>
                <c:pt idx="5">
                  <c:v>9</c:v>
                </c:pt>
                <c:pt idx="6">
                  <c:v>9.5</c:v>
                </c:pt>
                <c:pt idx="7">
                  <c:v>13</c:v>
                </c:pt>
                <c:pt idx="8">
                  <c:v>13.5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57C-4403-9362-EAE31E8411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7181568"/>
        <c:axId val="107245952"/>
      </c:scatterChart>
      <c:valAx>
        <c:axId val="107181568"/>
        <c:scaling>
          <c:orientation val="minMax"/>
          <c:max val="1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X</a:t>
                </a:r>
              </a:p>
            </c:rich>
          </c:tx>
          <c:layout>
            <c:manualLayout>
              <c:xMode val="edge"/>
              <c:yMode val="edge"/>
              <c:x val="0.53825926865938989"/>
              <c:y val="0.8051322372407716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07245952"/>
        <c:crosses val="autoZero"/>
        <c:crossBetween val="midCat"/>
        <c:majorUnit val="5"/>
      </c:valAx>
      <c:valAx>
        <c:axId val="107245952"/>
        <c:scaling>
          <c:orientation val="minMax"/>
          <c:max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</a:t>
                </a:r>
              </a:p>
            </c:rich>
          </c:tx>
          <c:layout>
            <c:manualLayout>
              <c:xMode val="edge"/>
              <c:yMode val="edge"/>
              <c:x val="4.2216413228187435E-2"/>
              <c:y val="0.3589761567315543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07181568"/>
        <c:crosses val="autoZero"/>
        <c:crossBetween val="midCat"/>
      </c:valAx>
      <c:spPr>
        <a:solidFill>
          <a:schemeClr val="lt1"/>
        </a:solidFill>
        <a:ln w="25400" cap="flat" cmpd="sng" algn="ctr">
          <a:solidFill>
            <a:schemeClr val="dk1"/>
          </a:solidFill>
          <a:prstDash val="solid"/>
        </a:ln>
        <a:effectLst/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 pitchFamily="18" charset="0"/>
          <a:ea typeface="Arial"/>
          <a:cs typeface="Times New Roman" pitchFamily="18" charset="0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3218881104428873"/>
          <c:y val="0.13333400107172028"/>
          <c:w val="0.70481906297145935"/>
          <c:h val="0.51282308104507734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'Corr-2'!$S$37:$S$45</c:f>
              <c:numCache>
                <c:formatCode>General</c:formatCod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xVal>
          <c:yVal>
            <c:numRef>
              <c:f>'Corr-2'!$T$37:$T$45</c:f>
              <c:numCache>
                <c:formatCode>General</c:formatCode>
                <c:ptCount val="9"/>
                <c:pt idx="0">
                  <c:v>1</c:v>
                </c:pt>
                <c:pt idx="1">
                  <c:v>1</c:v>
                </c:pt>
                <c:pt idx="2">
                  <c:v>4</c:v>
                </c:pt>
                <c:pt idx="3">
                  <c:v>5</c:v>
                </c:pt>
                <c:pt idx="4">
                  <c:v>4</c:v>
                </c:pt>
                <c:pt idx="5">
                  <c:v>6</c:v>
                </c:pt>
                <c:pt idx="6">
                  <c:v>6</c:v>
                </c:pt>
                <c:pt idx="7">
                  <c:v>9</c:v>
                </c:pt>
                <c:pt idx="8">
                  <c:v>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5E7-4A7E-9FFB-1F331FCA8C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7857408"/>
        <c:axId val="108200320"/>
      </c:scatterChart>
      <c:valAx>
        <c:axId val="1078574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X</a:t>
                </a:r>
              </a:p>
            </c:rich>
          </c:tx>
          <c:layout>
            <c:manualLayout>
              <c:xMode val="edge"/>
              <c:yMode val="edge"/>
              <c:x val="0.53825926865938989"/>
              <c:y val="0.8051322372407716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08200320"/>
        <c:crosses val="autoZero"/>
        <c:crossBetween val="midCat"/>
      </c:valAx>
      <c:valAx>
        <c:axId val="108200320"/>
        <c:scaling>
          <c:orientation val="minMax"/>
          <c:max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</a:t>
                </a:r>
              </a:p>
            </c:rich>
          </c:tx>
          <c:layout>
            <c:manualLayout>
              <c:xMode val="edge"/>
              <c:yMode val="edge"/>
              <c:x val="4.2216413228187435E-2"/>
              <c:y val="0.3589761567315543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07857408"/>
        <c:crosses val="autoZero"/>
        <c:crossBetween val="midCat"/>
      </c:valAx>
      <c:spPr>
        <a:solidFill>
          <a:schemeClr val="lt1"/>
        </a:solidFill>
        <a:ln w="25400" cap="flat" cmpd="sng" algn="ctr">
          <a:solidFill>
            <a:schemeClr val="dk1"/>
          </a:solidFill>
          <a:prstDash val="solid"/>
        </a:ln>
        <a:effectLst/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 pitchFamily="18" charset="0"/>
          <a:ea typeface="Arial"/>
          <a:cs typeface="Times New Roman" pitchFamily="18" charset="0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6343914041994743"/>
          <c:y val="0.1333340010717203"/>
          <c:w val="0.67406085958005268"/>
          <c:h val="0.51282308104507734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'Corr-2'!$AJ$6:$AJ$14</c:f>
              <c:numCache>
                <c:formatCode>General</c:formatCod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xVal>
          <c:yVal>
            <c:numRef>
              <c:f>'Corr-2'!$AK$6:$AK$14</c:f>
              <c:numCache>
                <c:formatCode>General</c:formatCode>
                <c:ptCount val="9"/>
                <c:pt idx="0">
                  <c:v>0.5</c:v>
                </c:pt>
                <c:pt idx="1">
                  <c:v>0</c:v>
                </c:pt>
                <c:pt idx="2">
                  <c:v>2.5</c:v>
                </c:pt>
                <c:pt idx="3">
                  <c:v>3</c:v>
                </c:pt>
                <c:pt idx="4">
                  <c:v>1.5</c:v>
                </c:pt>
                <c:pt idx="5">
                  <c:v>3</c:v>
                </c:pt>
                <c:pt idx="6">
                  <c:v>2.5</c:v>
                </c:pt>
                <c:pt idx="7">
                  <c:v>5</c:v>
                </c:pt>
                <c:pt idx="8">
                  <c:v>4.5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2CD-470C-B101-BC6ACCB803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9498752"/>
        <c:axId val="109602688"/>
      </c:scatterChart>
      <c:valAx>
        <c:axId val="1094987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X</a:t>
                </a:r>
              </a:p>
            </c:rich>
          </c:tx>
          <c:layout>
            <c:manualLayout>
              <c:xMode val="edge"/>
              <c:yMode val="edge"/>
              <c:x val="0.53825926865939"/>
              <c:y val="0.8051322372407716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09602688"/>
        <c:crosses val="autoZero"/>
        <c:crossBetween val="midCat"/>
      </c:valAx>
      <c:valAx>
        <c:axId val="109602688"/>
        <c:scaling>
          <c:orientation val="minMax"/>
          <c:max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</a:t>
                </a:r>
              </a:p>
            </c:rich>
          </c:tx>
          <c:layout>
            <c:manualLayout>
              <c:xMode val="edge"/>
              <c:yMode val="edge"/>
              <c:x val="4.2216413228187449E-2"/>
              <c:y val="0.3589761567315543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09498752"/>
        <c:crosses val="autoZero"/>
        <c:crossBetween val="midCat"/>
      </c:valAx>
      <c:spPr>
        <a:solidFill>
          <a:schemeClr val="lt1"/>
        </a:solidFill>
        <a:ln w="25400" cap="flat" cmpd="sng" algn="ctr">
          <a:solidFill>
            <a:schemeClr val="dk1"/>
          </a:solidFill>
          <a:prstDash val="solid"/>
        </a:ln>
        <a:effectLst/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 pitchFamily="18" charset="0"/>
          <a:ea typeface="Arial"/>
          <a:cs typeface="Times New Roman" pitchFamily="18" charset="0"/>
        </a:defRPr>
      </a:pPr>
      <a:endParaRPr lang="en-US"/>
    </a:p>
  </c:txPr>
  <c:printSettings>
    <c:headerFooter alignWithMargins="0"/>
    <c:pageMargins b="1" l="0.75000000000000078" r="0.75000000000000078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4256502956585679"/>
          <c:y val="0.13333400107172036"/>
          <c:w val="0.69517816109562169"/>
          <c:h val="0.51282308104507734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'Corr-2'!$AJ$21:$AJ$29</c:f>
              <c:numCache>
                <c:formatCode>General</c:formatCod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xVal>
          <c:yVal>
            <c:numRef>
              <c:f>'Corr-2'!$AK$21:$AK$29</c:f>
              <c:numCache>
                <c:formatCode>General</c:formatCode>
                <c:ptCount val="9"/>
                <c:pt idx="0">
                  <c:v>0.1</c:v>
                </c:pt>
                <c:pt idx="1">
                  <c:v>-0.8</c:v>
                </c:pt>
                <c:pt idx="2">
                  <c:v>1.3</c:v>
                </c:pt>
                <c:pt idx="3">
                  <c:v>1.4</c:v>
                </c:pt>
                <c:pt idx="4">
                  <c:v>-0.5</c:v>
                </c:pt>
                <c:pt idx="5">
                  <c:v>0.60000000000000009</c:v>
                </c:pt>
                <c:pt idx="6">
                  <c:v>-0.29999999999999993</c:v>
                </c:pt>
                <c:pt idx="7">
                  <c:v>1.8</c:v>
                </c:pt>
                <c:pt idx="8">
                  <c:v>0.9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7FD-41BA-872F-634BB274C3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9656704"/>
        <c:axId val="110089344"/>
      </c:scatterChart>
      <c:valAx>
        <c:axId val="1096567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X</a:t>
                </a:r>
              </a:p>
            </c:rich>
          </c:tx>
          <c:layout>
            <c:manualLayout>
              <c:xMode val="edge"/>
              <c:yMode val="edge"/>
              <c:x val="0.53825926865939022"/>
              <c:y val="0.8051322372407716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10089344"/>
        <c:crosses val="autoZero"/>
        <c:crossBetween val="midCat"/>
      </c:valAx>
      <c:valAx>
        <c:axId val="110089344"/>
        <c:scaling>
          <c:orientation val="minMax"/>
          <c:max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</a:t>
                </a:r>
              </a:p>
            </c:rich>
          </c:tx>
          <c:layout>
            <c:manualLayout>
              <c:xMode val="edge"/>
              <c:yMode val="edge"/>
              <c:x val="4.221641322818747E-2"/>
              <c:y val="0.3589761567315543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09656704"/>
        <c:crosses val="autoZero"/>
        <c:crossBetween val="midCat"/>
      </c:valAx>
      <c:spPr>
        <a:solidFill>
          <a:schemeClr val="lt1"/>
        </a:solidFill>
        <a:ln w="25400" cap="flat" cmpd="sng" algn="ctr">
          <a:solidFill>
            <a:schemeClr val="dk1"/>
          </a:solidFill>
          <a:prstDash val="solid"/>
        </a:ln>
        <a:effectLst/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 pitchFamily="18" charset="0"/>
          <a:ea typeface="Arial"/>
          <a:cs typeface="Times New Roman" pitchFamily="18" charset="0"/>
        </a:defRPr>
      </a:pPr>
      <a:endParaRPr lang="en-US"/>
    </a:p>
  </c:txPr>
  <c:printSettings>
    <c:headerFooter alignWithMargins="0"/>
    <c:pageMargins b="1" l="0.750000000000001" r="0.750000000000001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4256502956585679"/>
          <c:y val="0.13333400107172039"/>
          <c:w val="0.69517816109562169"/>
          <c:h val="0.51282308104507734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'Corr-2'!$AJ$36:$AJ$44</c:f>
              <c:numCache>
                <c:formatCode>General</c:formatCod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xVal>
          <c:yVal>
            <c:numRef>
              <c:f>'Corr-2'!$AK$36:$AK$44</c:f>
              <c:numCache>
                <c:formatCode>General</c:formatCode>
                <c:ptCount val="9"/>
                <c:pt idx="0">
                  <c:v>0</c:v>
                </c:pt>
                <c:pt idx="1">
                  <c:v>-1</c:v>
                </c:pt>
                <c:pt idx="2">
                  <c:v>1</c:v>
                </c:pt>
                <c:pt idx="3">
                  <c:v>1</c:v>
                </c:pt>
                <c:pt idx="4">
                  <c:v>-1</c:v>
                </c:pt>
                <c:pt idx="5">
                  <c:v>0</c:v>
                </c:pt>
                <c:pt idx="6">
                  <c:v>-1</c:v>
                </c:pt>
                <c:pt idx="7">
                  <c:v>1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C6C-4BA6-91CB-ED81F27C55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0798720"/>
        <c:axId val="110819200"/>
      </c:scatterChart>
      <c:valAx>
        <c:axId val="1107987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X</a:t>
                </a:r>
              </a:p>
            </c:rich>
          </c:tx>
          <c:layout>
            <c:manualLayout>
              <c:xMode val="edge"/>
              <c:yMode val="edge"/>
              <c:x val="0.53825926865939033"/>
              <c:y val="0.8051322372407716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10819200"/>
        <c:crosses val="autoZero"/>
        <c:crossBetween val="midCat"/>
      </c:valAx>
      <c:valAx>
        <c:axId val="110819200"/>
        <c:scaling>
          <c:orientation val="minMax"/>
          <c:max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</a:t>
                </a:r>
              </a:p>
            </c:rich>
          </c:tx>
          <c:layout>
            <c:manualLayout>
              <c:xMode val="edge"/>
              <c:yMode val="edge"/>
              <c:x val="4.2216413228187484E-2"/>
              <c:y val="0.3589761567315543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10798720"/>
        <c:crosses val="autoZero"/>
        <c:crossBetween val="midCat"/>
      </c:valAx>
      <c:spPr>
        <a:solidFill>
          <a:schemeClr val="lt1"/>
        </a:solidFill>
        <a:ln w="25400" cap="flat" cmpd="sng" algn="ctr">
          <a:solidFill>
            <a:schemeClr val="dk1"/>
          </a:solidFill>
          <a:prstDash val="solid"/>
        </a:ln>
        <a:effectLst/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 pitchFamily="18" charset="0"/>
          <a:ea typeface="Arial"/>
          <a:cs typeface="Times New Roman" pitchFamily="18" charset="0"/>
        </a:defRPr>
      </a:pPr>
      <a:endParaRPr lang="en-US"/>
    </a:p>
  </c:txPr>
  <c:printSettings>
    <c:headerFooter alignWithMargins="0"/>
    <c:pageMargins b="1" l="0.75000000000000111" r="0.75000000000000111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50417873951121"/>
          <c:y val="0.13333400107172022"/>
          <c:w val="0.76781101558765852"/>
          <c:h val="0.51282308104507734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'Corr-1'!$B$5:$B$13</c:f>
              <c:numCache>
                <c:formatCode>General</c:formatCod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xVal>
          <c:yVal>
            <c:numRef>
              <c:f>'Corr-1'!$C$5:$C$13</c:f>
              <c:numCache>
                <c:formatCode>General</c:formatCode>
                <c:ptCount val="9"/>
                <c:pt idx="0">
                  <c:v>1</c:v>
                </c:pt>
                <c:pt idx="1">
                  <c:v>3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7</c:v>
                </c:pt>
                <c:pt idx="6">
                  <c:v>5</c:v>
                </c:pt>
                <c:pt idx="7">
                  <c:v>6</c:v>
                </c:pt>
                <c:pt idx="8">
                  <c:v>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087-48BB-BD3D-BCD41807F2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039680"/>
        <c:axId val="56214272"/>
      </c:scatterChart>
      <c:valAx>
        <c:axId val="560396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X</a:t>
                </a:r>
              </a:p>
            </c:rich>
          </c:tx>
          <c:layout>
            <c:manualLayout>
              <c:xMode val="edge"/>
              <c:yMode val="edge"/>
              <c:x val="0.53825926865938956"/>
              <c:y val="0.8051322372407716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56214272"/>
        <c:crosses val="autoZero"/>
        <c:crossBetween val="midCat"/>
      </c:valAx>
      <c:valAx>
        <c:axId val="56214272"/>
        <c:scaling>
          <c:orientation val="minMax"/>
          <c:max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</a:t>
                </a:r>
              </a:p>
            </c:rich>
          </c:tx>
          <c:layout>
            <c:manualLayout>
              <c:xMode val="edge"/>
              <c:yMode val="edge"/>
              <c:x val="4.2216413228187422E-2"/>
              <c:y val="0.3589761567315543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56039680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 pitchFamily="18" charset="0"/>
          <a:ea typeface="Arial"/>
          <a:cs typeface="Times New Roman" pitchFamily="18" charset="0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784894795951924"/>
          <c:y val="0.13333400107172011"/>
          <c:w val="0.7777795151492588"/>
          <c:h val="0.63590062049589591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'Ex.Reg-1'!$B$8:$B$37</c:f>
              <c:numCache>
                <c:formatCode>General</c:formatCode>
                <c:ptCount val="30"/>
                <c:pt idx="0">
                  <c:v>1</c:v>
                </c:pt>
                <c:pt idx="1">
                  <c:v>7</c:v>
                </c:pt>
                <c:pt idx="2">
                  <c:v>6</c:v>
                </c:pt>
                <c:pt idx="3">
                  <c:v>9</c:v>
                </c:pt>
                <c:pt idx="4">
                  <c:v>4</c:v>
                </c:pt>
                <c:pt idx="5">
                  <c:v>6</c:v>
                </c:pt>
                <c:pt idx="6">
                  <c:v>6</c:v>
                </c:pt>
                <c:pt idx="7">
                  <c:v>4</c:v>
                </c:pt>
                <c:pt idx="8">
                  <c:v>4</c:v>
                </c:pt>
                <c:pt idx="9">
                  <c:v>5</c:v>
                </c:pt>
                <c:pt idx="10">
                  <c:v>8</c:v>
                </c:pt>
                <c:pt idx="11">
                  <c:v>3</c:v>
                </c:pt>
                <c:pt idx="12">
                  <c:v>9</c:v>
                </c:pt>
                <c:pt idx="13">
                  <c:v>5</c:v>
                </c:pt>
                <c:pt idx="14">
                  <c:v>3</c:v>
                </c:pt>
                <c:pt idx="15">
                  <c:v>7</c:v>
                </c:pt>
                <c:pt idx="16">
                  <c:v>2</c:v>
                </c:pt>
                <c:pt idx="17">
                  <c:v>6</c:v>
                </c:pt>
                <c:pt idx="18">
                  <c:v>7</c:v>
                </c:pt>
                <c:pt idx="19">
                  <c:v>7</c:v>
                </c:pt>
                <c:pt idx="20">
                  <c:v>7</c:v>
                </c:pt>
                <c:pt idx="21">
                  <c:v>7</c:v>
                </c:pt>
                <c:pt idx="22">
                  <c:v>2</c:v>
                </c:pt>
                <c:pt idx="23">
                  <c:v>5</c:v>
                </c:pt>
                <c:pt idx="24">
                  <c:v>8</c:v>
                </c:pt>
                <c:pt idx="25">
                  <c:v>8</c:v>
                </c:pt>
                <c:pt idx="26">
                  <c:v>9</c:v>
                </c:pt>
                <c:pt idx="27">
                  <c:v>8</c:v>
                </c:pt>
                <c:pt idx="28">
                  <c:v>1</c:v>
                </c:pt>
                <c:pt idx="29">
                  <c:v>7</c:v>
                </c:pt>
              </c:numCache>
            </c:numRef>
          </c:xVal>
          <c:yVal>
            <c:numRef>
              <c:f>'Ex.Reg-1'!$C$8:$C$37</c:f>
              <c:numCache>
                <c:formatCode>0.00</c:formatCode>
                <c:ptCount val="30"/>
                <c:pt idx="0">
                  <c:v>8.89</c:v>
                </c:pt>
                <c:pt idx="1">
                  <c:v>2.35</c:v>
                </c:pt>
                <c:pt idx="2">
                  <c:v>4.49</c:v>
                </c:pt>
                <c:pt idx="3">
                  <c:v>1.99</c:v>
                </c:pt>
                <c:pt idx="4">
                  <c:v>5.79</c:v>
                </c:pt>
                <c:pt idx="5">
                  <c:v>4.99</c:v>
                </c:pt>
                <c:pt idx="6">
                  <c:v>3.28</c:v>
                </c:pt>
                <c:pt idx="7">
                  <c:v>6</c:v>
                </c:pt>
                <c:pt idx="8">
                  <c:v>4.75</c:v>
                </c:pt>
                <c:pt idx="9">
                  <c:v>3.48</c:v>
                </c:pt>
                <c:pt idx="10">
                  <c:v>2.33</c:v>
                </c:pt>
                <c:pt idx="11">
                  <c:v>7.48</c:v>
                </c:pt>
                <c:pt idx="12">
                  <c:v>2.48</c:v>
                </c:pt>
                <c:pt idx="13">
                  <c:v>4.9800000000000004</c:v>
                </c:pt>
                <c:pt idx="14">
                  <c:v>6.79</c:v>
                </c:pt>
                <c:pt idx="15">
                  <c:v>2.98</c:v>
                </c:pt>
                <c:pt idx="16">
                  <c:v>10</c:v>
                </c:pt>
                <c:pt idx="17">
                  <c:v>4.88</c:v>
                </c:pt>
                <c:pt idx="18">
                  <c:v>2.5499999999999998</c:v>
                </c:pt>
                <c:pt idx="19">
                  <c:v>3.8</c:v>
                </c:pt>
                <c:pt idx="20">
                  <c:v>2.78</c:v>
                </c:pt>
                <c:pt idx="21">
                  <c:v>3.5</c:v>
                </c:pt>
                <c:pt idx="22">
                  <c:v>10.5</c:v>
                </c:pt>
                <c:pt idx="23">
                  <c:v>4.7699999999999996</c:v>
                </c:pt>
                <c:pt idx="24">
                  <c:v>2.89</c:v>
                </c:pt>
                <c:pt idx="25">
                  <c:v>2.7</c:v>
                </c:pt>
                <c:pt idx="26">
                  <c:v>2.5</c:v>
                </c:pt>
                <c:pt idx="27">
                  <c:v>1.7</c:v>
                </c:pt>
                <c:pt idx="28">
                  <c:v>9</c:v>
                </c:pt>
                <c:pt idx="29">
                  <c:v>2.98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874-4D40-8CF3-9089A1BDD036}"/>
            </c:ext>
          </c:extLst>
        </c:ser>
        <c:ser>
          <c:idx val="1"/>
          <c:order val="1"/>
          <c:spPr>
            <a:ln w="25400">
              <a:solidFill>
                <a:srgbClr val="00000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'Ex.Reg-1'!$H$11:$H$12</c:f>
              <c:numCache>
                <c:formatCode>General</c:formatCode>
                <c:ptCount val="2"/>
                <c:pt idx="0">
                  <c:v>0</c:v>
                </c:pt>
                <c:pt idx="1">
                  <c:v>10</c:v>
                </c:pt>
              </c:numCache>
            </c:numRef>
          </c:xVal>
          <c:yVal>
            <c:numRef>
              <c:f>'Ex.Reg-1'!$I$11:$I$12</c:f>
              <c:numCache>
                <c:formatCode>General</c:formatCode>
                <c:ptCount val="2"/>
                <c:pt idx="0" formatCode="0.0">
                  <c:v>10.142674060382008</c:v>
                </c:pt>
                <c:pt idx="1">
                  <c:v>0.39529266789895345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874-4D40-8CF3-9089A1BDD0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2581232"/>
        <c:axId val="782580672"/>
      </c:scatterChart>
      <c:valAx>
        <c:axId val="782581232"/>
        <c:scaling>
          <c:orientation val="minMax"/>
          <c:max val="10"/>
        </c:scaling>
        <c:delete val="0"/>
        <c:axPos val="b"/>
        <c:title>
          <c:tx>
            <c:rich>
              <a:bodyPr/>
              <a:lstStyle/>
              <a:p>
                <a:pPr>
                  <a:defRPr b="1"/>
                </a:pPr>
                <a:r>
                  <a:rPr lang="en-US" b="1"/>
                  <a:t>AGE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782580672"/>
        <c:crosses val="autoZero"/>
        <c:crossBetween val="midCat"/>
      </c:valAx>
      <c:valAx>
        <c:axId val="7825806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b="1"/>
                </a:pPr>
                <a:r>
                  <a:rPr lang="en-US" b="1"/>
                  <a:t>Price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782581232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 pitchFamily="18" charset="0"/>
          <a:ea typeface="Arial"/>
          <a:cs typeface="Times New Roman" pitchFamily="18" charset="0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872447412245955"/>
          <c:y val="0.13333400107172011"/>
          <c:w val="0.83059041644435094"/>
          <c:h val="0.63590062049589591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'Ex.Reg-2'!$C$8:$C$37</c:f>
              <c:numCache>
                <c:formatCode>General</c:formatCode>
                <c:ptCount val="30"/>
                <c:pt idx="0">
                  <c:v>3</c:v>
                </c:pt>
                <c:pt idx="1">
                  <c:v>2</c:v>
                </c:pt>
                <c:pt idx="2">
                  <c:v>2</c:v>
                </c:pt>
                <c:pt idx="3">
                  <c:v>4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3</c:v>
                </c:pt>
                <c:pt idx="8">
                  <c:v>2</c:v>
                </c:pt>
                <c:pt idx="9">
                  <c:v>2</c:v>
                </c:pt>
                <c:pt idx="10">
                  <c:v>3</c:v>
                </c:pt>
                <c:pt idx="11">
                  <c:v>3</c:v>
                </c:pt>
                <c:pt idx="12">
                  <c:v>2</c:v>
                </c:pt>
                <c:pt idx="13">
                  <c:v>1</c:v>
                </c:pt>
                <c:pt idx="14">
                  <c:v>3</c:v>
                </c:pt>
                <c:pt idx="15">
                  <c:v>3</c:v>
                </c:pt>
                <c:pt idx="16">
                  <c:v>4</c:v>
                </c:pt>
                <c:pt idx="17">
                  <c:v>4</c:v>
                </c:pt>
                <c:pt idx="18">
                  <c:v>3</c:v>
                </c:pt>
                <c:pt idx="19">
                  <c:v>4</c:v>
                </c:pt>
                <c:pt idx="20">
                  <c:v>3</c:v>
                </c:pt>
                <c:pt idx="21">
                  <c:v>2</c:v>
                </c:pt>
                <c:pt idx="22">
                  <c:v>4</c:v>
                </c:pt>
                <c:pt idx="23">
                  <c:v>4</c:v>
                </c:pt>
                <c:pt idx="24">
                  <c:v>2</c:v>
                </c:pt>
                <c:pt idx="25">
                  <c:v>2</c:v>
                </c:pt>
                <c:pt idx="26">
                  <c:v>4</c:v>
                </c:pt>
                <c:pt idx="27">
                  <c:v>5</c:v>
                </c:pt>
                <c:pt idx="28">
                  <c:v>1</c:v>
                </c:pt>
                <c:pt idx="29">
                  <c:v>3</c:v>
                </c:pt>
              </c:numCache>
            </c:numRef>
          </c:xVal>
          <c:yVal>
            <c:numRef>
              <c:f>'Ex.Reg-2'!$B$8:$B$37</c:f>
              <c:numCache>
                <c:formatCode>General</c:formatCode>
                <c:ptCount val="30"/>
                <c:pt idx="0">
                  <c:v>575</c:v>
                </c:pt>
                <c:pt idx="1">
                  <c:v>375</c:v>
                </c:pt>
                <c:pt idx="2">
                  <c:v>575</c:v>
                </c:pt>
                <c:pt idx="3">
                  <c:v>585</c:v>
                </c:pt>
                <c:pt idx="4">
                  <c:v>350</c:v>
                </c:pt>
                <c:pt idx="5">
                  <c:v>475</c:v>
                </c:pt>
                <c:pt idx="6">
                  <c:v>410</c:v>
                </c:pt>
                <c:pt idx="7">
                  <c:v>550</c:v>
                </c:pt>
                <c:pt idx="8">
                  <c:v>465</c:v>
                </c:pt>
                <c:pt idx="9">
                  <c:v>350</c:v>
                </c:pt>
                <c:pt idx="10">
                  <c:v>550</c:v>
                </c:pt>
                <c:pt idx="11">
                  <c:v>575</c:v>
                </c:pt>
                <c:pt idx="12">
                  <c:v>325</c:v>
                </c:pt>
                <c:pt idx="13">
                  <c:v>350</c:v>
                </c:pt>
                <c:pt idx="14">
                  <c:v>575</c:v>
                </c:pt>
                <c:pt idx="15">
                  <c:v>625</c:v>
                </c:pt>
                <c:pt idx="16">
                  <c:v>550</c:v>
                </c:pt>
                <c:pt idx="17">
                  <c:v>660</c:v>
                </c:pt>
                <c:pt idx="18">
                  <c:v>525</c:v>
                </c:pt>
                <c:pt idx="19">
                  <c:v>795</c:v>
                </c:pt>
                <c:pt idx="20">
                  <c:v>525</c:v>
                </c:pt>
                <c:pt idx="21">
                  <c:v>350</c:v>
                </c:pt>
                <c:pt idx="22">
                  <c:v>695</c:v>
                </c:pt>
                <c:pt idx="23">
                  <c:v>700</c:v>
                </c:pt>
                <c:pt idx="24">
                  <c:v>475</c:v>
                </c:pt>
                <c:pt idx="25">
                  <c:v>285</c:v>
                </c:pt>
                <c:pt idx="26">
                  <c:v>700</c:v>
                </c:pt>
                <c:pt idx="27">
                  <c:v>650</c:v>
                </c:pt>
                <c:pt idx="28">
                  <c:v>350</c:v>
                </c:pt>
                <c:pt idx="29">
                  <c:v>460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BAE-4840-9494-1849D3DE2B4F}"/>
            </c:ext>
          </c:extLst>
        </c:ser>
        <c:ser>
          <c:idx val="1"/>
          <c:order val="1"/>
          <c:spPr>
            <a:ln w="25400">
              <a:solidFill>
                <a:srgbClr val="00000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'Ex.Reg-2'!$G$11:$G$12</c:f>
              <c:numCache>
                <c:formatCode>General</c:formatCode>
                <c:ptCount val="2"/>
                <c:pt idx="0">
                  <c:v>0</c:v>
                </c:pt>
                <c:pt idx="1">
                  <c:v>5</c:v>
                </c:pt>
              </c:numCache>
            </c:numRef>
          </c:xVal>
          <c:yVal>
            <c:numRef>
              <c:f>'Ex.Reg-2'!$H$11:$H$12</c:f>
              <c:numCache>
                <c:formatCode>General</c:formatCode>
                <c:ptCount val="2"/>
                <c:pt idx="0">
                  <c:v>214.41020191285855</c:v>
                </c:pt>
                <c:pt idx="1">
                  <c:v>756.43995749202986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BAE-4840-9494-1849D3DE2B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2572272"/>
        <c:axId val="782573392"/>
      </c:scatterChart>
      <c:valAx>
        <c:axId val="7825722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1"/>
                </a:pPr>
                <a:r>
                  <a:rPr lang="en-US" b="1"/>
                  <a:t> Rooms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782573392"/>
        <c:crosses val="autoZero"/>
        <c:crossBetween val="midCat"/>
        <c:majorUnit val="1"/>
      </c:valAx>
      <c:valAx>
        <c:axId val="782573392"/>
        <c:scaling>
          <c:orientation val="minMax"/>
          <c:max val="9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b="1"/>
                </a:pPr>
                <a:r>
                  <a:rPr lang="en-US" b="1"/>
                  <a:t>Rent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782572272"/>
        <c:crosses val="autoZero"/>
        <c:crossBetween val="midCat"/>
        <c:majorUnit val="2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 pitchFamily="18" charset="0"/>
          <a:ea typeface="Arial"/>
          <a:cs typeface="Times New Roman" pitchFamily="18" charset="0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-2" verticalDpi="0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295698393349368"/>
          <c:y val="0.13333400107172011"/>
          <c:w val="0.80265080881626194"/>
          <c:h val="0.63590062049589591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'Ex.Reg-3'!$C$8:$C$37</c:f>
              <c:numCache>
                <c:formatCode>General</c:formatCode>
                <c:ptCount val="30"/>
                <c:pt idx="0">
                  <c:v>274</c:v>
                </c:pt>
                <c:pt idx="1">
                  <c:v>286</c:v>
                </c:pt>
                <c:pt idx="2">
                  <c:v>265</c:v>
                </c:pt>
                <c:pt idx="3">
                  <c:v>274</c:v>
                </c:pt>
                <c:pt idx="4">
                  <c:v>248</c:v>
                </c:pt>
                <c:pt idx="5">
                  <c:v>285</c:v>
                </c:pt>
                <c:pt idx="6">
                  <c:v>273</c:v>
                </c:pt>
                <c:pt idx="7">
                  <c:v>270</c:v>
                </c:pt>
                <c:pt idx="8">
                  <c:v>265</c:v>
                </c:pt>
                <c:pt idx="9">
                  <c:v>300</c:v>
                </c:pt>
                <c:pt idx="10">
                  <c:v>267</c:v>
                </c:pt>
                <c:pt idx="11">
                  <c:v>272</c:v>
                </c:pt>
                <c:pt idx="12">
                  <c:v>283</c:v>
                </c:pt>
                <c:pt idx="13">
                  <c:v>281</c:v>
                </c:pt>
                <c:pt idx="14">
                  <c:v>313</c:v>
                </c:pt>
                <c:pt idx="15">
                  <c:v>329</c:v>
                </c:pt>
                <c:pt idx="16">
                  <c:v>272</c:v>
                </c:pt>
                <c:pt idx="17">
                  <c:v>262</c:v>
                </c:pt>
                <c:pt idx="18">
                  <c:v>293</c:v>
                </c:pt>
                <c:pt idx="19">
                  <c:v>297</c:v>
                </c:pt>
                <c:pt idx="20">
                  <c:v>270</c:v>
                </c:pt>
                <c:pt idx="21">
                  <c:v>268</c:v>
                </c:pt>
                <c:pt idx="22">
                  <c:v>320</c:v>
                </c:pt>
                <c:pt idx="23">
                  <c:v>301</c:v>
                </c:pt>
                <c:pt idx="24">
                  <c:v>274</c:v>
                </c:pt>
                <c:pt idx="25">
                  <c:v>292</c:v>
                </c:pt>
                <c:pt idx="26">
                  <c:v>263</c:v>
                </c:pt>
                <c:pt idx="27">
                  <c:v>281</c:v>
                </c:pt>
                <c:pt idx="28">
                  <c:v>270</c:v>
                </c:pt>
                <c:pt idx="29">
                  <c:v>286</c:v>
                </c:pt>
              </c:numCache>
            </c:numRef>
          </c:xVal>
          <c:yVal>
            <c:numRef>
              <c:f>'Ex.Reg-3'!$B$8:$B$37</c:f>
              <c:numCache>
                <c:formatCode>0.000</c:formatCode>
                <c:ptCount val="30"/>
                <c:pt idx="0">
                  <c:v>2</c:v>
                </c:pt>
                <c:pt idx="1">
                  <c:v>2.15</c:v>
                </c:pt>
                <c:pt idx="2">
                  <c:v>2.2999999999999998</c:v>
                </c:pt>
                <c:pt idx="3">
                  <c:v>2.3170000000000002</c:v>
                </c:pt>
                <c:pt idx="4">
                  <c:v>2.65</c:v>
                </c:pt>
                <c:pt idx="5">
                  <c:v>2.8330000000000002</c:v>
                </c:pt>
                <c:pt idx="6">
                  <c:v>2.2149999999999999</c:v>
                </c:pt>
                <c:pt idx="7">
                  <c:v>3.5</c:v>
                </c:pt>
                <c:pt idx="8">
                  <c:v>3.113</c:v>
                </c:pt>
                <c:pt idx="9">
                  <c:v>2.0249999999999999</c:v>
                </c:pt>
                <c:pt idx="10">
                  <c:v>2</c:v>
                </c:pt>
                <c:pt idx="11">
                  <c:v>3.6</c:v>
                </c:pt>
                <c:pt idx="12">
                  <c:v>3.3250000000000002</c:v>
                </c:pt>
                <c:pt idx="13">
                  <c:v>2.2170000000000001</c:v>
                </c:pt>
                <c:pt idx="14">
                  <c:v>2.65</c:v>
                </c:pt>
                <c:pt idx="15">
                  <c:v>2.3879999999999999</c:v>
                </c:pt>
                <c:pt idx="16">
                  <c:v>2.2000000000000002</c:v>
                </c:pt>
                <c:pt idx="17">
                  <c:v>2.625</c:v>
                </c:pt>
                <c:pt idx="18">
                  <c:v>3.25</c:v>
                </c:pt>
                <c:pt idx="19">
                  <c:v>3.5630000000000002</c:v>
                </c:pt>
                <c:pt idx="20">
                  <c:v>2.2669999999999999</c:v>
                </c:pt>
                <c:pt idx="21">
                  <c:v>2.5</c:v>
                </c:pt>
                <c:pt idx="22">
                  <c:v>3.1920000000000002</c:v>
                </c:pt>
                <c:pt idx="23">
                  <c:v>3.5</c:v>
                </c:pt>
                <c:pt idx="24">
                  <c:v>2.65</c:v>
                </c:pt>
                <c:pt idx="25">
                  <c:v>2.0419999999999998</c:v>
                </c:pt>
                <c:pt idx="26">
                  <c:v>3.8</c:v>
                </c:pt>
                <c:pt idx="27">
                  <c:v>2.25</c:v>
                </c:pt>
                <c:pt idx="28">
                  <c:v>2.16</c:v>
                </c:pt>
                <c:pt idx="29">
                  <c:v>3.75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030-4695-A7DF-8E1C4A4F7A48}"/>
            </c:ext>
          </c:extLst>
        </c:ser>
        <c:ser>
          <c:idx val="1"/>
          <c:order val="1"/>
          <c:spPr>
            <a:ln w="25400">
              <a:solidFill>
                <a:srgbClr val="00000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'Ex.Reg-3'!$G$10:$G$11</c:f>
              <c:numCache>
                <c:formatCode>General</c:formatCode>
                <c:ptCount val="2"/>
                <c:pt idx="0">
                  <c:v>240</c:v>
                </c:pt>
                <c:pt idx="1">
                  <c:v>340</c:v>
                </c:pt>
              </c:numCache>
            </c:numRef>
          </c:xVal>
          <c:yVal>
            <c:numRef>
              <c:f>'Ex.Reg-3'!$H$10:$H$11</c:f>
              <c:numCache>
                <c:formatCode>General</c:formatCode>
                <c:ptCount val="2"/>
                <c:pt idx="0">
                  <c:v>2.5774378494145012</c:v>
                </c:pt>
                <c:pt idx="1">
                  <c:v>2.8779941312268971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030-4695-A7DF-8E1C4A4F7A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2568912"/>
        <c:axId val="782570032"/>
      </c:scatterChart>
      <c:valAx>
        <c:axId val="782568912"/>
        <c:scaling>
          <c:orientation val="minMax"/>
          <c:max val="340"/>
          <c:min val="240"/>
        </c:scaling>
        <c:delete val="0"/>
        <c:axPos val="b"/>
        <c:title>
          <c:tx>
            <c:rich>
              <a:bodyPr/>
              <a:lstStyle/>
              <a:p>
                <a:pPr>
                  <a:defRPr b="1"/>
                </a:pPr>
                <a:r>
                  <a:rPr lang="en-US" b="1"/>
                  <a:t>BA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782570032"/>
        <c:crosses val="autoZero"/>
        <c:crossBetween val="midCat"/>
      </c:valAx>
      <c:valAx>
        <c:axId val="782570032"/>
        <c:scaling>
          <c:orientation val="minMax"/>
          <c:min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b="1"/>
                </a:pPr>
                <a:r>
                  <a:rPr lang="en-US" b="1"/>
                  <a:t>Salary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782568912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 pitchFamily="18" charset="0"/>
          <a:ea typeface="Arial"/>
          <a:cs typeface="Times New Roman" pitchFamily="18" charset="0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-2" verticalDpi="0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50417873951121"/>
          <c:y val="0.13333400107172022"/>
          <c:w val="0.76781101558765852"/>
          <c:h val="0.51282308104507734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'Reg-1'!$B$5:$B$13</c:f>
              <c:numCache>
                <c:formatCode>General</c:formatCod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xVal>
          <c:yVal>
            <c:numRef>
              <c:f>'Reg-1'!$C$5:$C$13</c:f>
              <c:numCache>
                <c:formatCode>General</c:formatCode>
                <c:ptCount val="9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9</c:v>
                </c:pt>
                <c:pt idx="6">
                  <c:v>9</c:v>
                </c:pt>
                <c:pt idx="7">
                  <c:v>12</c:v>
                </c:pt>
                <c:pt idx="8">
                  <c:v>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36A-4EAA-8A6C-42338E4F7D9D}"/>
            </c:ext>
          </c:extLst>
        </c:ser>
        <c:ser>
          <c:idx val="1"/>
          <c:order val="1"/>
          <c:marker>
            <c:symbol val="none"/>
          </c:marker>
          <c:dPt>
            <c:idx val="1"/>
            <c:bubble3D val="0"/>
            <c:spPr>
              <a:ln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2-236A-4EAA-8A6C-42338E4F7D9D}"/>
              </c:ext>
            </c:extLst>
          </c:dPt>
          <c:xVal>
            <c:numRef>
              <c:f>'Reg-1'!$N$8:$N$9</c:f>
              <c:numCache>
                <c:formatCode>General</c:formatCode>
                <c:ptCount val="2"/>
                <c:pt idx="0">
                  <c:v>0</c:v>
                </c:pt>
                <c:pt idx="1">
                  <c:v>10</c:v>
                </c:pt>
              </c:numCache>
            </c:numRef>
          </c:xVal>
          <c:yVal>
            <c:numRef>
              <c:f>'Reg-1'!$O$8:$O$9</c:f>
              <c:numCache>
                <c:formatCode>General</c:formatCode>
                <c:ptCount val="2"/>
                <c:pt idx="0">
                  <c:v>-0.16666666666666696</c:v>
                </c:pt>
                <c:pt idx="1">
                  <c:v>14.833333333333332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236A-4EAA-8A6C-42338E4F7D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4102416"/>
        <c:axId val="784102976"/>
      </c:scatterChart>
      <c:valAx>
        <c:axId val="7841024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X</a:t>
                </a:r>
              </a:p>
            </c:rich>
          </c:tx>
          <c:layout>
            <c:manualLayout>
              <c:xMode val="edge"/>
              <c:yMode val="edge"/>
              <c:x val="0.53825926865938956"/>
              <c:y val="0.8051322372407716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784102976"/>
        <c:crosses val="autoZero"/>
        <c:crossBetween val="midCat"/>
      </c:valAx>
      <c:valAx>
        <c:axId val="784102976"/>
        <c:scaling>
          <c:orientation val="minMax"/>
          <c:max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</a:t>
                </a:r>
              </a:p>
            </c:rich>
          </c:tx>
          <c:layout>
            <c:manualLayout>
              <c:xMode val="edge"/>
              <c:yMode val="edge"/>
              <c:x val="4.2216413228187422E-2"/>
              <c:y val="0.3589761567315543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784102416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 pitchFamily="18" charset="0"/>
          <a:ea typeface="Arial"/>
          <a:cs typeface="Times New Roman" pitchFamily="18" charset="0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50417873951121"/>
          <c:y val="0.13333400107172022"/>
          <c:w val="0.76781101558765852"/>
          <c:h val="0.51282308104507734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'Reg-1'!$B$20:$B$28</c:f>
              <c:numCache>
                <c:formatCode>General</c:formatCod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xVal>
          <c:yVal>
            <c:numRef>
              <c:f>'Reg-1'!$C$20:$C$28</c:f>
              <c:numCache>
                <c:formatCode>General</c:formatCode>
                <c:ptCount val="9"/>
                <c:pt idx="0">
                  <c:v>2</c:v>
                </c:pt>
                <c:pt idx="1">
                  <c:v>8</c:v>
                </c:pt>
                <c:pt idx="2">
                  <c:v>4</c:v>
                </c:pt>
                <c:pt idx="3">
                  <c:v>15</c:v>
                </c:pt>
                <c:pt idx="4">
                  <c:v>10</c:v>
                </c:pt>
                <c:pt idx="5">
                  <c:v>12</c:v>
                </c:pt>
                <c:pt idx="6">
                  <c:v>6</c:v>
                </c:pt>
                <c:pt idx="7">
                  <c:v>15</c:v>
                </c:pt>
                <c:pt idx="8">
                  <c:v>19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ED6-4280-901C-8668B8ECCEC7}"/>
            </c:ext>
          </c:extLst>
        </c:ser>
        <c:ser>
          <c:idx val="1"/>
          <c:order val="1"/>
          <c:spPr>
            <a:ln>
              <a:solidFill>
                <a:srgbClr val="000000"/>
              </a:solidFill>
            </a:ln>
          </c:spPr>
          <c:marker>
            <c:symbol val="none"/>
          </c:marker>
          <c:xVal>
            <c:numRef>
              <c:f>'Reg-1'!$N$23:$N$24</c:f>
              <c:numCache>
                <c:formatCode>General</c:formatCode>
                <c:ptCount val="2"/>
                <c:pt idx="0">
                  <c:v>0</c:v>
                </c:pt>
                <c:pt idx="1">
                  <c:v>10</c:v>
                </c:pt>
              </c:numCache>
            </c:numRef>
          </c:xVal>
          <c:yVal>
            <c:numRef>
              <c:f>'Reg-1'!$O$23:$O$24</c:f>
              <c:numCache>
                <c:formatCode>General</c:formatCode>
                <c:ptCount val="2"/>
                <c:pt idx="0">
                  <c:v>2.6111111111111116</c:v>
                </c:pt>
                <c:pt idx="1">
                  <c:v>17.611111111111111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ED6-4280-901C-8668B8ECCE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4603536"/>
        <c:axId val="784604096"/>
      </c:scatterChart>
      <c:valAx>
        <c:axId val="7846035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X</a:t>
                </a:r>
              </a:p>
            </c:rich>
          </c:tx>
          <c:layout>
            <c:manualLayout>
              <c:xMode val="edge"/>
              <c:yMode val="edge"/>
              <c:x val="0.53825926865938956"/>
              <c:y val="0.8051322372407716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784604096"/>
        <c:crosses val="autoZero"/>
        <c:crossBetween val="midCat"/>
      </c:valAx>
      <c:valAx>
        <c:axId val="7846040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</a:t>
                </a:r>
              </a:p>
            </c:rich>
          </c:tx>
          <c:layout>
            <c:manualLayout>
              <c:xMode val="edge"/>
              <c:yMode val="edge"/>
              <c:x val="4.2216413228187422E-2"/>
              <c:y val="0.3589761567315543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784603536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 pitchFamily="18" charset="0"/>
          <a:ea typeface="Arial"/>
          <a:cs typeface="Times New Roman" pitchFamily="18" charset="0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50417873951121"/>
          <c:y val="0.13333400107172022"/>
          <c:w val="0.76781101558765852"/>
          <c:h val="0.51282308104507734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'Reg-1'!$B$35:$B$43</c:f>
              <c:numCache>
                <c:formatCode>General</c:formatCod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xVal>
          <c:yVal>
            <c:numRef>
              <c:f>'Reg-1'!$C$35:$C$43</c:f>
              <c:numCache>
                <c:formatCode>General</c:formatCod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E82-4F85-BCB5-B8C94461AEF5}"/>
            </c:ext>
          </c:extLst>
        </c:ser>
        <c:ser>
          <c:idx val="1"/>
          <c:order val="1"/>
          <c:spPr>
            <a:ln w="28575">
              <a:solidFill>
                <a:srgbClr val="000000"/>
              </a:solidFill>
            </a:ln>
          </c:spPr>
          <c:marker>
            <c:symbol val="none"/>
          </c:marker>
          <c:xVal>
            <c:numRef>
              <c:f>'Reg-1'!$N$38:$N$39</c:f>
              <c:numCache>
                <c:formatCode>General</c:formatCode>
                <c:ptCount val="2"/>
                <c:pt idx="0">
                  <c:v>0</c:v>
                </c:pt>
                <c:pt idx="1">
                  <c:v>10</c:v>
                </c:pt>
              </c:numCache>
            </c:numRef>
          </c:xVal>
          <c:yVal>
            <c:numRef>
              <c:f>'Reg-1'!$O$38:$O$39</c:f>
              <c:numCache>
                <c:formatCode>General</c:formatCode>
                <c:ptCount val="2"/>
                <c:pt idx="0">
                  <c:v>0</c:v>
                </c:pt>
                <c:pt idx="1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E82-4F85-BCB5-B8C94461AE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4606896"/>
        <c:axId val="784607456"/>
      </c:scatterChart>
      <c:valAx>
        <c:axId val="7846068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X</a:t>
                </a:r>
              </a:p>
            </c:rich>
          </c:tx>
          <c:layout>
            <c:manualLayout>
              <c:xMode val="edge"/>
              <c:yMode val="edge"/>
              <c:x val="0.53825926865938956"/>
              <c:y val="0.8051322372407716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784607456"/>
        <c:crosses val="autoZero"/>
        <c:crossBetween val="midCat"/>
      </c:valAx>
      <c:valAx>
        <c:axId val="784607456"/>
        <c:scaling>
          <c:orientation val="minMax"/>
          <c:max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</a:t>
                </a:r>
              </a:p>
            </c:rich>
          </c:tx>
          <c:layout>
            <c:manualLayout>
              <c:xMode val="edge"/>
              <c:yMode val="edge"/>
              <c:x val="4.2216413228187422E-2"/>
              <c:y val="0.3589761567315543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784606896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 pitchFamily="18" charset="0"/>
          <a:ea typeface="Arial"/>
          <a:cs typeface="Times New Roman" pitchFamily="18" charset="0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50417873951121"/>
          <c:y val="0.13333400107172022"/>
          <c:w val="0.76781101558765852"/>
          <c:h val="0.51282308104507734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'Reg-1'!$B$50:$B$58</c:f>
              <c:numCache>
                <c:formatCode>General</c:formatCod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xVal>
          <c:yVal>
            <c:numRef>
              <c:f>'Reg-1'!$C$50:$C$58</c:f>
              <c:numCache>
                <c:formatCode>General</c:formatCode>
                <c:ptCount val="9"/>
                <c:pt idx="0">
                  <c:v>14</c:v>
                </c:pt>
                <c:pt idx="1">
                  <c:v>12</c:v>
                </c:pt>
                <c:pt idx="2">
                  <c:v>9</c:v>
                </c:pt>
                <c:pt idx="3">
                  <c:v>9</c:v>
                </c:pt>
                <c:pt idx="4">
                  <c:v>7</c:v>
                </c:pt>
                <c:pt idx="5">
                  <c:v>6</c:v>
                </c:pt>
                <c:pt idx="6">
                  <c:v>5</c:v>
                </c:pt>
                <c:pt idx="7">
                  <c:v>3</c:v>
                </c:pt>
                <c:pt idx="8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3A9-46DB-9227-F74EF7E68F61}"/>
            </c:ext>
          </c:extLst>
        </c:ser>
        <c:ser>
          <c:idx val="1"/>
          <c:order val="1"/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'Reg-1'!$N$53:$N$54</c:f>
              <c:numCache>
                <c:formatCode>General</c:formatCode>
                <c:ptCount val="2"/>
                <c:pt idx="0">
                  <c:v>0</c:v>
                </c:pt>
                <c:pt idx="1">
                  <c:v>10</c:v>
                </c:pt>
              </c:numCache>
            </c:numRef>
          </c:xVal>
          <c:yVal>
            <c:numRef>
              <c:f>'Reg-1'!$O$53:$O$54</c:f>
              <c:numCache>
                <c:formatCode>General</c:formatCode>
                <c:ptCount val="2"/>
                <c:pt idx="0">
                  <c:v>14.833333333333332</c:v>
                </c:pt>
                <c:pt idx="1">
                  <c:v>-0.16666666666666785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3A9-46DB-9227-F74EF7E68F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4610256"/>
        <c:axId val="784610816"/>
      </c:scatterChart>
      <c:valAx>
        <c:axId val="7846102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X</a:t>
                </a:r>
              </a:p>
            </c:rich>
          </c:tx>
          <c:layout>
            <c:manualLayout>
              <c:xMode val="edge"/>
              <c:yMode val="edge"/>
              <c:x val="0.53825926865938956"/>
              <c:y val="0.8051322372407716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784610816"/>
        <c:crosses val="autoZero"/>
        <c:crossBetween val="midCat"/>
      </c:valAx>
      <c:valAx>
        <c:axId val="784610816"/>
        <c:scaling>
          <c:orientation val="minMax"/>
          <c:max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</a:t>
                </a:r>
              </a:p>
            </c:rich>
          </c:tx>
          <c:layout>
            <c:manualLayout>
              <c:xMode val="edge"/>
              <c:yMode val="edge"/>
              <c:x val="4.2216413228187422E-2"/>
              <c:y val="0.3589761567315543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784610256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 pitchFamily="18" charset="0"/>
          <a:ea typeface="Arial"/>
          <a:cs typeface="Times New Roman" pitchFamily="18" charset="0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50417873951121"/>
          <c:y val="0.13333400107172022"/>
          <c:w val="0.76781101558765852"/>
          <c:h val="0.51282308104507734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'Reg-1'!$B$66:$B$74</c:f>
              <c:numCache>
                <c:formatCode>General</c:formatCode>
                <c:ptCount val="9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45</c:v>
                </c:pt>
              </c:numCache>
            </c:numRef>
          </c:xVal>
          <c:yVal>
            <c:numRef>
              <c:f>'Reg-1'!$C$65:$C$73</c:f>
              <c:numCache>
                <c:formatCode>General</c:formatCode>
                <c:ptCount val="9"/>
                <c:pt idx="0">
                  <c:v>19</c:v>
                </c:pt>
                <c:pt idx="1">
                  <c:v>15</c:v>
                </c:pt>
                <c:pt idx="2">
                  <c:v>6</c:v>
                </c:pt>
                <c:pt idx="3">
                  <c:v>12</c:v>
                </c:pt>
                <c:pt idx="4">
                  <c:v>10</c:v>
                </c:pt>
                <c:pt idx="5">
                  <c:v>15</c:v>
                </c:pt>
                <c:pt idx="6">
                  <c:v>4</c:v>
                </c:pt>
                <c:pt idx="7">
                  <c:v>8</c:v>
                </c:pt>
                <c:pt idx="8">
                  <c:v>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A59-4C53-AFC2-EACA05C468EC}"/>
            </c:ext>
          </c:extLst>
        </c:ser>
        <c:ser>
          <c:idx val="1"/>
          <c:order val="1"/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'Reg-1'!$N$68:$N$69</c:f>
              <c:numCache>
                <c:formatCode>General</c:formatCode>
                <c:ptCount val="2"/>
                <c:pt idx="0">
                  <c:v>0</c:v>
                </c:pt>
                <c:pt idx="1">
                  <c:v>10</c:v>
                </c:pt>
              </c:numCache>
            </c:numRef>
          </c:xVal>
          <c:yVal>
            <c:numRef>
              <c:f>'Reg-1'!$O$68:$O$69</c:f>
              <c:numCache>
                <c:formatCode>General</c:formatCode>
                <c:ptCount val="2"/>
                <c:pt idx="0">
                  <c:v>17.611111111111111</c:v>
                </c:pt>
                <c:pt idx="1">
                  <c:v>2.6111111111111089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A59-4C53-AFC2-EACA05C468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4613616"/>
        <c:axId val="784614176"/>
      </c:scatterChart>
      <c:valAx>
        <c:axId val="784613616"/>
        <c:scaling>
          <c:orientation val="minMax"/>
          <c:max val="15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X</a:t>
                </a:r>
              </a:p>
            </c:rich>
          </c:tx>
          <c:layout>
            <c:manualLayout>
              <c:xMode val="edge"/>
              <c:yMode val="edge"/>
              <c:x val="0.53825926865938956"/>
              <c:y val="0.8051322372407716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784614176"/>
        <c:crosses val="autoZero"/>
        <c:crossBetween val="midCat"/>
        <c:majorUnit val="5"/>
      </c:valAx>
      <c:valAx>
        <c:axId val="784614176"/>
        <c:scaling>
          <c:orientation val="minMax"/>
          <c:max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</a:t>
                </a:r>
              </a:p>
            </c:rich>
          </c:tx>
          <c:layout>
            <c:manualLayout>
              <c:xMode val="edge"/>
              <c:yMode val="edge"/>
              <c:x val="4.2216413228187422E-2"/>
              <c:y val="0.3589761567315543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784613616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 pitchFamily="18" charset="0"/>
          <a:ea typeface="Arial"/>
          <a:cs typeface="Times New Roman" pitchFamily="18" charset="0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50417873951121"/>
          <c:y val="0.13333400107172022"/>
          <c:w val="0.76781101558765852"/>
          <c:h val="0.51282308104507734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'Reg-1'!$B$80:$B$88</c:f>
              <c:numCache>
                <c:formatCode>General</c:formatCod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xVal>
          <c:yVal>
            <c:numRef>
              <c:f>'Reg-1'!$C$80:$C$88</c:f>
              <c:numCache>
                <c:formatCode>General</c:formatCode>
                <c:ptCount val="9"/>
                <c:pt idx="0">
                  <c:v>9</c:v>
                </c:pt>
                <c:pt idx="1">
                  <c:v>8</c:v>
                </c:pt>
                <c:pt idx="2">
                  <c:v>7</c:v>
                </c:pt>
                <c:pt idx="3">
                  <c:v>6</c:v>
                </c:pt>
                <c:pt idx="4">
                  <c:v>5</c:v>
                </c:pt>
                <c:pt idx="5">
                  <c:v>4</c:v>
                </c:pt>
                <c:pt idx="6">
                  <c:v>3</c:v>
                </c:pt>
                <c:pt idx="7">
                  <c:v>2</c:v>
                </c:pt>
                <c:pt idx="8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36E-41F2-B380-522973CC06CE}"/>
            </c:ext>
          </c:extLst>
        </c:ser>
        <c:ser>
          <c:idx val="1"/>
          <c:order val="1"/>
          <c:spPr>
            <a:ln>
              <a:solidFill>
                <a:srgbClr val="000000"/>
              </a:solidFill>
            </a:ln>
          </c:spPr>
          <c:marker>
            <c:symbol val="none"/>
          </c:marker>
          <c:xVal>
            <c:numRef>
              <c:f>'Reg-1'!$N$83:$N$84</c:f>
              <c:numCache>
                <c:formatCode>General</c:formatCode>
                <c:ptCount val="2"/>
                <c:pt idx="0">
                  <c:v>0</c:v>
                </c:pt>
                <c:pt idx="1">
                  <c:v>10</c:v>
                </c:pt>
              </c:numCache>
            </c:numRef>
          </c:xVal>
          <c:yVal>
            <c:numRef>
              <c:f>'Reg-1'!$O$83:$O$84</c:f>
              <c:numCache>
                <c:formatCode>General</c:formatCode>
                <c:ptCount val="2"/>
                <c:pt idx="0">
                  <c:v>10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36E-41F2-B380-522973CC06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4616976"/>
        <c:axId val="784617536"/>
      </c:scatterChart>
      <c:valAx>
        <c:axId val="7846169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X</a:t>
                </a:r>
              </a:p>
            </c:rich>
          </c:tx>
          <c:layout>
            <c:manualLayout>
              <c:xMode val="edge"/>
              <c:yMode val="edge"/>
              <c:x val="0.53825926865938956"/>
              <c:y val="0.8051322372407716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784617536"/>
        <c:crosses val="autoZero"/>
        <c:crossBetween val="midCat"/>
      </c:valAx>
      <c:valAx>
        <c:axId val="784617536"/>
        <c:scaling>
          <c:orientation val="minMax"/>
          <c:max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</a:t>
                </a:r>
              </a:p>
            </c:rich>
          </c:tx>
          <c:layout>
            <c:manualLayout>
              <c:xMode val="edge"/>
              <c:yMode val="edge"/>
              <c:x val="4.2216413228187422E-2"/>
              <c:y val="0.3589761567315543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784616976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 pitchFamily="18" charset="0"/>
          <a:ea typeface="Arial"/>
          <a:cs typeface="Times New Roman" pitchFamily="18" charset="0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50417873951118"/>
          <c:y val="0.13333400107172025"/>
          <c:w val="0.76781101558765863"/>
          <c:h val="0.51282308104507734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'Reg-1'!$B$95:$B$103</c:f>
              <c:numCache>
                <c:formatCode>General</c:formatCod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xVal>
          <c:yVal>
            <c:numRef>
              <c:f>'Reg-1'!$C$95:$C$103</c:f>
              <c:numCache>
                <c:formatCode>General</c:formatCode>
                <c:ptCount val="9"/>
                <c:pt idx="0">
                  <c:v>2</c:v>
                </c:pt>
                <c:pt idx="1">
                  <c:v>7</c:v>
                </c:pt>
                <c:pt idx="2">
                  <c:v>10</c:v>
                </c:pt>
                <c:pt idx="3">
                  <c:v>16</c:v>
                </c:pt>
                <c:pt idx="4">
                  <c:v>18</c:v>
                </c:pt>
                <c:pt idx="5">
                  <c:v>15</c:v>
                </c:pt>
                <c:pt idx="6">
                  <c:v>9</c:v>
                </c:pt>
                <c:pt idx="7">
                  <c:v>7</c:v>
                </c:pt>
                <c:pt idx="8">
                  <c:v>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0DA-47B5-BE12-42CD2464ECFF}"/>
            </c:ext>
          </c:extLst>
        </c:ser>
        <c:ser>
          <c:idx val="1"/>
          <c:order val="1"/>
          <c:spPr>
            <a:ln>
              <a:solidFill>
                <a:srgbClr val="000000"/>
              </a:solidFill>
            </a:ln>
          </c:spPr>
          <c:marker>
            <c:symbol val="none"/>
          </c:marker>
          <c:xVal>
            <c:numRef>
              <c:f>'Reg-1'!$N$98:$N$99</c:f>
              <c:numCache>
                <c:formatCode>General</c:formatCode>
                <c:ptCount val="2"/>
                <c:pt idx="0">
                  <c:v>0</c:v>
                </c:pt>
                <c:pt idx="1">
                  <c:v>10</c:v>
                </c:pt>
              </c:numCache>
            </c:numRef>
          </c:xVal>
          <c:yVal>
            <c:numRef>
              <c:f>'Reg-1'!$O$98:$O$99</c:f>
              <c:numCache>
                <c:formatCode>General</c:formatCode>
                <c:ptCount val="2"/>
                <c:pt idx="0">
                  <c:v>9.5833333333333321</c:v>
                </c:pt>
                <c:pt idx="1">
                  <c:v>9.75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0DA-47B5-BE12-42CD2464EC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69845360"/>
        <c:axId val="869845920"/>
      </c:scatterChart>
      <c:valAx>
        <c:axId val="8698453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X</a:t>
                </a:r>
              </a:p>
            </c:rich>
          </c:tx>
          <c:layout>
            <c:manualLayout>
              <c:xMode val="edge"/>
              <c:yMode val="edge"/>
              <c:x val="0.53825926865938978"/>
              <c:y val="0.8051322372407716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869845920"/>
        <c:crosses val="autoZero"/>
        <c:crossBetween val="midCat"/>
      </c:valAx>
      <c:valAx>
        <c:axId val="869845920"/>
        <c:scaling>
          <c:orientation val="minMax"/>
          <c:max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</a:t>
                </a:r>
              </a:p>
            </c:rich>
          </c:tx>
          <c:layout>
            <c:manualLayout>
              <c:xMode val="edge"/>
              <c:yMode val="edge"/>
              <c:x val="4.2216413228187429E-2"/>
              <c:y val="0.3589761567315543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869845360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 pitchFamily="18" charset="0"/>
          <a:ea typeface="Arial"/>
          <a:cs typeface="Times New Roman" pitchFamily="18" charset="0"/>
        </a:defRPr>
      </a:pPr>
      <a:endParaRPr lang="en-US"/>
    </a:p>
  </c:txPr>
  <c:printSettings>
    <c:headerFooter alignWithMargins="0"/>
    <c:pageMargins b="1" l="0.75000000000000044" r="0.75000000000000044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50417873951121"/>
          <c:y val="0.13333400107172022"/>
          <c:w val="0.76781101558765852"/>
          <c:h val="0.51282308104507734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'Corr-1'!$B$20:$B$28</c:f>
              <c:numCache>
                <c:formatCode>General</c:formatCod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xVal>
          <c:yVal>
            <c:numRef>
              <c:f>'Corr-1'!$C$20:$C$28</c:f>
              <c:numCache>
                <c:formatCode>General</c:formatCode>
                <c:ptCount val="9"/>
                <c:pt idx="0">
                  <c:v>2</c:v>
                </c:pt>
                <c:pt idx="1">
                  <c:v>8</c:v>
                </c:pt>
                <c:pt idx="2">
                  <c:v>4</c:v>
                </c:pt>
                <c:pt idx="3">
                  <c:v>15</c:v>
                </c:pt>
                <c:pt idx="4">
                  <c:v>10</c:v>
                </c:pt>
                <c:pt idx="5">
                  <c:v>12</c:v>
                </c:pt>
                <c:pt idx="6">
                  <c:v>6</c:v>
                </c:pt>
                <c:pt idx="7">
                  <c:v>15</c:v>
                </c:pt>
                <c:pt idx="8">
                  <c:v>19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2A6-471A-9CB9-E9EC80AE47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617280"/>
        <c:axId val="59619968"/>
      </c:scatterChart>
      <c:valAx>
        <c:axId val="596172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X</a:t>
                </a:r>
              </a:p>
            </c:rich>
          </c:tx>
          <c:layout>
            <c:manualLayout>
              <c:xMode val="edge"/>
              <c:yMode val="edge"/>
              <c:x val="0.53825926865938956"/>
              <c:y val="0.8051322372407716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59619968"/>
        <c:crosses val="autoZero"/>
        <c:crossBetween val="midCat"/>
      </c:valAx>
      <c:valAx>
        <c:axId val="596199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</a:t>
                </a:r>
              </a:p>
            </c:rich>
          </c:tx>
          <c:layout>
            <c:manualLayout>
              <c:xMode val="edge"/>
              <c:yMode val="edge"/>
              <c:x val="4.2216413228187422E-2"/>
              <c:y val="0.3589761567315543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59617280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 pitchFamily="18" charset="0"/>
          <a:ea typeface="Arial"/>
          <a:cs typeface="Times New Roman" pitchFamily="18" charset="0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50417873951118"/>
          <c:y val="0.1333340010717203"/>
          <c:w val="0.76781101558765863"/>
          <c:h val="0.51282308104507734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'Reg-1'!$B$110:$B$118</c:f>
              <c:numCache>
                <c:formatCode>General</c:formatCod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xVal>
          <c:yVal>
            <c:numRef>
              <c:f>'Reg-1'!$C$110:$C$118</c:f>
              <c:numCache>
                <c:formatCode>General</c:formatCode>
                <c:ptCount val="9"/>
                <c:pt idx="0">
                  <c:v>3</c:v>
                </c:pt>
                <c:pt idx="1">
                  <c:v>7</c:v>
                </c:pt>
                <c:pt idx="2">
                  <c:v>10</c:v>
                </c:pt>
                <c:pt idx="3">
                  <c:v>10</c:v>
                </c:pt>
                <c:pt idx="4">
                  <c:v>11</c:v>
                </c:pt>
                <c:pt idx="5">
                  <c:v>10</c:v>
                </c:pt>
                <c:pt idx="6">
                  <c:v>11</c:v>
                </c:pt>
                <c:pt idx="7">
                  <c:v>15</c:v>
                </c:pt>
                <c:pt idx="8">
                  <c:v>19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6BA-42A2-BA4A-2DEB2C0909EB}"/>
            </c:ext>
          </c:extLst>
        </c:ser>
        <c:ser>
          <c:idx val="1"/>
          <c:order val="1"/>
          <c:spPr>
            <a:ln>
              <a:solidFill>
                <a:srgbClr val="000000"/>
              </a:solidFill>
            </a:ln>
          </c:spPr>
          <c:marker>
            <c:symbol val="none"/>
          </c:marker>
          <c:xVal>
            <c:numRef>
              <c:f>'Reg-1'!$N$113:$N$114</c:f>
              <c:numCache>
                <c:formatCode>General</c:formatCode>
                <c:ptCount val="2"/>
                <c:pt idx="0">
                  <c:v>0</c:v>
                </c:pt>
                <c:pt idx="1">
                  <c:v>10</c:v>
                </c:pt>
              </c:numCache>
            </c:numRef>
          </c:xVal>
          <c:yVal>
            <c:numRef>
              <c:f>'Reg-1'!$O$113:$O$114</c:f>
              <c:numCache>
                <c:formatCode>General</c:formatCode>
                <c:ptCount val="2"/>
                <c:pt idx="0">
                  <c:v>3.1666666666666661</c:v>
                </c:pt>
                <c:pt idx="1">
                  <c:v>18.166666666666664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6BA-42A2-BA4A-2DEB2C0909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69848720"/>
        <c:axId val="869849280"/>
      </c:scatterChart>
      <c:valAx>
        <c:axId val="8698487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X</a:t>
                </a:r>
              </a:p>
            </c:rich>
          </c:tx>
          <c:layout>
            <c:manualLayout>
              <c:xMode val="edge"/>
              <c:yMode val="edge"/>
              <c:x val="0.53825926865939"/>
              <c:y val="0.8051322372407716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869849280"/>
        <c:crosses val="autoZero"/>
        <c:crossBetween val="midCat"/>
      </c:valAx>
      <c:valAx>
        <c:axId val="869849280"/>
        <c:scaling>
          <c:orientation val="minMax"/>
          <c:max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</a:t>
                </a:r>
              </a:p>
            </c:rich>
          </c:tx>
          <c:layout>
            <c:manualLayout>
              <c:xMode val="edge"/>
              <c:yMode val="edge"/>
              <c:x val="4.2216413228187449E-2"/>
              <c:y val="0.3589761567315543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869848720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 pitchFamily="18" charset="0"/>
          <a:ea typeface="Arial"/>
          <a:cs typeface="Times New Roman" pitchFamily="18" charset="0"/>
        </a:defRPr>
      </a:pPr>
      <a:endParaRPr lang="en-US"/>
    </a:p>
  </c:txPr>
  <c:printSettings>
    <c:headerFooter alignWithMargins="0"/>
    <c:pageMargins b="1" l="0.75000000000000078" r="0.75000000000000078" t="1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50417873951118"/>
          <c:y val="0.13333400107172033"/>
          <c:w val="0.76781101558765863"/>
          <c:h val="0.51282308104507734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'Reg-1'!$B$125:$B$133</c:f>
              <c:numCache>
                <c:formatCode>General</c:formatCod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xVal>
          <c:yVal>
            <c:numRef>
              <c:f>'Reg-1'!$C$125:$C$133</c:f>
              <c:numCache>
                <c:formatCode>General</c:formatCode>
                <c:ptCount val="9"/>
                <c:pt idx="0">
                  <c:v>3</c:v>
                </c:pt>
                <c:pt idx="1">
                  <c:v>4</c:v>
                </c:pt>
                <c:pt idx="2">
                  <c:v>9</c:v>
                </c:pt>
                <c:pt idx="3">
                  <c:v>7</c:v>
                </c:pt>
                <c:pt idx="4">
                  <c:v>13</c:v>
                </c:pt>
                <c:pt idx="5">
                  <c:v>6</c:v>
                </c:pt>
                <c:pt idx="6">
                  <c:v>15</c:v>
                </c:pt>
                <c:pt idx="7">
                  <c:v>9</c:v>
                </c:pt>
                <c:pt idx="8">
                  <c:v>19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85A-4DBE-BA91-AD7C8B478D7F}"/>
            </c:ext>
          </c:extLst>
        </c:ser>
        <c:ser>
          <c:idx val="1"/>
          <c:order val="1"/>
          <c:spPr>
            <a:ln>
              <a:solidFill>
                <a:srgbClr val="000000"/>
              </a:solidFill>
            </a:ln>
          </c:spPr>
          <c:marker>
            <c:symbol val="none"/>
          </c:marker>
          <c:xVal>
            <c:numRef>
              <c:f>'Reg-1'!$N$128:$N$129</c:f>
              <c:numCache>
                <c:formatCode>General</c:formatCode>
                <c:ptCount val="2"/>
                <c:pt idx="0">
                  <c:v>0</c:v>
                </c:pt>
                <c:pt idx="1">
                  <c:v>10</c:v>
                </c:pt>
              </c:numCache>
            </c:numRef>
          </c:xVal>
          <c:yVal>
            <c:numRef>
              <c:f>'Reg-1'!$O$128:$O$129</c:f>
              <c:numCache>
                <c:formatCode>General</c:formatCode>
                <c:ptCount val="2"/>
                <c:pt idx="0">
                  <c:v>1.9444444444444446</c:v>
                </c:pt>
                <c:pt idx="1">
                  <c:v>16.944444444444443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85A-4DBE-BA91-AD7C8B478D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69852080"/>
        <c:axId val="869852640"/>
      </c:scatterChart>
      <c:valAx>
        <c:axId val="8698520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X</a:t>
                </a:r>
              </a:p>
            </c:rich>
          </c:tx>
          <c:layout>
            <c:manualLayout>
              <c:xMode val="edge"/>
              <c:yMode val="edge"/>
              <c:x val="0.53825926865939011"/>
              <c:y val="0.8051322372407716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869852640"/>
        <c:crosses val="autoZero"/>
        <c:crossBetween val="midCat"/>
      </c:valAx>
      <c:valAx>
        <c:axId val="869852640"/>
        <c:scaling>
          <c:orientation val="minMax"/>
          <c:max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</a:t>
                </a:r>
              </a:p>
            </c:rich>
          </c:tx>
          <c:layout>
            <c:manualLayout>
              <c:xMode val="edge"/>
              <c:yMode val="edge"/>
              <c:x val="4.2216413228187463E-2"/>
              <c:y val="0.3589761567315543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869852080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 pitchFamily="18" charset="0"/>
          <a:ea typeface="Arial"/>
          <a:cs typeface="Times New Roman" pitchFamily="18" charset="0"/>
        </a:defRPr>
      </a:pPr>
      <a:endParaRPr lang="en-US"/>
    </a:p>
  </c:txPr>
  <c:printSettings>
    <c:headerFooter alignWithMargins="0"/>
    <c:pageMargins b="1" l="0.75000000000000089" r="0.75000000000000089" t="1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3218914041994751"/>
          <c:y val="0.13333400107172028"/>
          <c:w val="0.70531085958005257"/>
          <c:h val="0.51282308104507734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'Reg-2'!$B$5:$B$13</c:f>
              <c:numCache>
                <c:formatCode>General</c:formatCod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xVal>
          <c:yVal>
            <c:numRef>
              <c:f>'Reg-2'!$C$5:$C$13</c:f>
              <c:numCache>
                <c:formatCode>General</c:formatCode>
                <c:ptCount val="9"/>
                <c:pt idx="0">
                  <c:v>2</c:v>
                </c:pt>
                <c:pt idx="1">
                  <c:v>3</c:v>
                </c:pt>
                <c:pt idx="2">
                  <c:v>7</c:v>
                </c:pt>
                <c:pt idx="3">
                  <c:v>9</c:v>
                </c:pt>
                <c:pt idx="4">
                  <c:v>9</c:v>
                </c:pt>
                <c:pt idx="5">
                  <c:v>12</c:v>
                </c:pt>
                <c:pt idx="6">
                  <c:v>13</c:v>
                </c:pt>
                <c:pt idx="7">
                  <c:v>17</c:v>
                </c:pt>
                <c:pt idx="8">
                  <c:v>18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8F4-4142-8488-3D319A0FAD61}"/>
            </c:ext>
          </c:extLst>
        </c:ser>
        <c:ser>
          <c:idx val="1"/>
          <c:order val="1"/>
          <c:spPr>
            <a:ln>
              <a:solidFill>
                <a:srgbClr val="000000"/>
              </a:solidFill>
            </a:ln>
          </c:spPr>
          <c:marker>
            <c:symbol val="none"/>
          </c:marker>
          <c:xVal>
            <c:numRef>
              <c:f>'Reg-2'!$P$8:$P$9</c:f>
              <c:numCache>
                <c:formatCode>General</c:formatCode>
                <c:ptCount val="2"/>
                <c:pt idx="0">
                  <c:v>0</c:v>
                </c:pt>
                <c:pt idx="1">
                  <c:v>10</c:v>
                </c:pt>
              </c:numCache>
            </c:numRef>
          </c:xVal>
          <c:yVal>
            <c:numRef>
              <c:f>'Reg-2'!$Q$8:$Q$9</c:f>
              <c:numCache>
                <c:formatCode>General</c:formatCode>
                <c:ptCount val="2"/>
                <c:pt idx="0">
                  <c:v>-8.3333333333332149E-2</c:v>
                </c:pt>
                <c:pt idx="1">
                  <c:v>20.083333333333332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8F4-4142-8488-3D319A0FAD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69855440"/>
        <c:axId val="869856000"/>
      </c:scatterChart>
      <c:valAx>
        <c:axId val="8698554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X</a:t>
                </a:r>
              </a:p>
            </c:rich>
          </c:tx>
          <c:layout>
            <c:manualLayout>
              <c:xMode val="edge"/>
              <c:yMode val="edge"/>
              <c:x val="0.53825926865938989"/>
              <c:y val="0.8051322372407716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869856000"/>
        <c:crosses val="autoZero"/>
        <c:crossBetween val="midCat"/>
      </c:valAx>
      <c:valAx>
        <c:axId val="869856000"/>
        <c:scaling>
          <c:orientation val="minMax"/>
          <c:max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</a:t>
                </a:r>
              </a:p>
            </c:rich>
          </c:tx>
          <c:layout>
            <c:manualLayout>
              <c:xMode val="edge"/>
              <c:yMode val="edge"/>
              <c:x val="4.2216413228187435E-2"/>
              <c:y val="0.3589761567315543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869855440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 pitchFamily="18" charset="0"/>
          <a:ea typeface="Arial"/>
          <a:cs typeface="Times New Roman" pitchFamily="18" charset="0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702109910679771"/>
          <c:y val="0.13333400107172028"/>
          <c:w val="0.7109633970172331"/>
          <c:h val="0.51282308104507734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'Reg-2'!$B$20:$B$28</c:f>
              <c:numCache>
                <c:formatCode>General</c:formatCod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xVal>
          <c:yVal>
            <c:numRef>
              <c:f>'Reg-2'!$C$20:$C$28</c:f>
              <c:numCache>
                <c:formatCode>General</c:formatCode>
                <c:ptCount val="9"/>
                <c:pt idx="0">
                  <c:v>2</c:v>
                </c:pt>
                <c:pt idx="1">
                  <c:v>2</c:v>
                </c:pt>
                <c:pt idx="2">
                  <c:v>8</c:v>
                </c:pt>
                <c:pt idx="3">
                  <c:v>10</c:v>
                </c:pt>
                <c:pt idx="4">
                  <c:v>8</c:v>
                </c:pt>
                <c:pt idx="5">
                  <c:v>12</c:v>
                </c:pt>
                <c:pt idx="6">
                  <c:v>12</c:v>
                </c:pt>
                <c:pt idx="7">
                  <c:v>18</c:v>
                </c:pt>
                <c:pt idx="8">
                  <c:v>18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4A8-401F-98B1-1A0F0CDBFAA4}"/>
            </c:ext>
          </c:extLst>
        </c:ser>
        <c:ser>
          <c:idx val="1"/>
          <c:order val="1"/>
          <c:spPr>
            <a:ln>
              <a:solidFill>
                <a:srgbClr val="000000"/>
              </a:solidFill>
            </a:ln>
          </c:spPr>
          <c:marker>
            <c:symbol val="none"/>
          </c:marker>
          <c:xVal>
            <c:numRef>
              <c:f>'Reg-2'!$P$23:$P$24</c:f>
              <c:numCache>
                <c:formatCode>General</c:formatCode>
                <c:ptCount val="2"/>
                <c:pt idx="0">
                  <c:v>0</c:v>
                </c:pt>
                <c:pt idx="1">
                  <c:v>10</c:v>
                </c:pt>
              </c:numCache>
            </c:numRef>
          </c:xVal>
          <c:yVal>
            <c:numRef>
              <c:f>'Reg-2'!$Q$23:$Q$24</c:f>
              <c:numCache>
                <c:formatCode>General</c:formatCode>
                <c:ptCount val="2"/>
                <c:pt idx="0">
                  <c:v>-0.16666666666666607</c:v>
                </c:pt>
                <c:pt idx="1">
                  <c:v>20.166666666666664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4A8-401F-98B1-1A0F0CDBFA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69858800"/>
        <c:axId val="870416576"/>
      </c:scatterChart>
      <c:valAx>
        <c:axId val="8698588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X</a:t>
                </a:r>
              </a:p>
            </c:rich>
          </c:tx>
          <c:layout>
            <c:manualLayout>
              <c:xMode val="edge"/>
              <c:yMode val="edge"/>
              <c:x val="0.53825926865938989"/>
              <c:y val="0.8051322372407716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870416576"/>
        <c:crosses val="autoZero"/>
        <c:crossBetween val="midCat"/>
      </c:valAx>
      <c:valAx>
        <c:axId val="8704165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</a:t>
                </a:r>
              </a:p>
            </c:rich>
          </c:tx>
          <c:layout>
            <c:manualLayout>
              <c:xMode val="edge"/>
              <c:yMode val="edge"/>
              <c:x val="4.2216413228187435E-2"/>
              <c:y val="0.3589761567315543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869858800"/>
        <c:crosses val="autoZero"/>
        <c:crossBetween val="midCat"/>
      </c:valAx>
      <c:spPr>
        <a:solidFill>
          <a:schemeClr val="lt1"/>
        </a:solidFill>
        <a:ln w="25400" cap="flat" cmpd="sng" algn="ctr">
          <a:solidFill>
            <a:schemeClr val="dk1"/>
          </a:solidFill>
          <a:prstDash val="solid"/>
        </a:ln>
        <a:effectLst/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 pitchFamily="18" charset="0"/>
          <a:ea typeface="Arial"/>
          <a:cs typeface="Times New Roman" pitchFamily="18" charset="0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3218881423605831"/>
          <c:y val="0.13333400107172028"/>
          <c:w val="0.70603512398787993"/>
          <c:h val="0.51282308104507734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'Reg-2'!$B$36:$B$44</c:f>
              <c:numCache>
                <c:formatCode>General</c:formatCod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xVal>
          <c:yVal>
            <c:numRef>
              <c:f>'Reg-2'!$C$36:$C$44</c:f>
              <c:numCache>
                <c:formatCode>General</c:formatCode>
                <c:ptCount val="9"/>
                <c:pt idx="0">
                  <c:v>2</c:v>
                </c:pt>
                <c:pt idx="1">
                  <c:v>0</c:v>
                </c:pt>
                <c:pt idx="2">
                  <c:v>10</c:v>
                </c:pt>
                <c:pt idx="3">
                  <c:v>12</c:v>
                </c:pt>
                <c:pt idx="4">
                  <c:v>6</c:v>
                </c:pt>
                <c:pt idx="5">
                  <c:v>12</c:v>
                </c:pt>
                <c:pt idx="6">
                  <c:v>10</c:v>
                </c:pt>
                <c:pt idx="7">
                  <c:v>20</c:v>
                </c:pt>
                <c:pt idx="8">
                  <c:v>18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957-439E-ADA5-ED965941BD73}"/>
            </c:ext>
          </c:extLst>
        </c:ser>
        <c:ser>
          <c:idx val="1"/>
          <c:order val="1"/>
          <c:spPr>
            <a:ln>
              <a:solidFill>
                <a:srgbClr val="000000"/>
              </a:solidFill>
            </a:ln>
          </c:spPr>
          <c:marker>
            <c:symbol val="none"/>
          </c:marker>
          <c:xVal>
            <c:numRef>
              <c:f>'Reg-2'!$P$39:$P$40</c:f>
              <c:numCache>
                <c:formatCode>General</c:formatCode>
                <c:ptCount val="2"/>
                <c:pt idx="0">
                  <c:v>0</c:v>
                </c:pt>
                <c:pt idx="1">
                  <c:v>10</c:v>
                </c:pt>
              </c:numCache>
            </c:numRef>
          </c:xVal>
          <c:yVal>
            <c:numRef>
              <c:f>'Reg-2'!$Q$39:$Q$40</c:f>
              <c:numCache>
                <c:formatCode>General</c:formatCode>
                <c:ptCount val="2"/>
                <c:pt idx="0">
                  <c:v>-0.33333333333333393</c:v>
                </c:pt>
                <c:pt idx="1">
                  <c:v>20.333333333333336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957-439E-ADA5-ED965941BD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0419376"/>
        <c:axId val="870419936"/>
      </c:scatterChart>
      <c:valAx>
        <c:axId val="8704193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X</a:t>
                </a:r>
              </a:p>
            </c:rich>
          </c:tx>
          <c:layout>
            <c:manualLayout>
              <c:xMode val="edge"/>
              <c:yMode val="edge"/>
              <c:x val="0.53825926865938989"/>
              <c:y val="0.8051322372407716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870419936"/>
        <c:crosses val="autoZero"/>
        <c:crossBetween val="midCat"/>
      </c:valAx>
      <c:valAx>
        <c:axId val="870419936"/>
        <c:scaling>
          <c:orientation val="minMax"/>
          <c:max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</a:t>
                </a:r>
              </a:p>
            </c:rich>
          </c:tx>
          <c:layout>
            <c:manualLayout>
              <c:xMode val="edge"/>
              <c:yMode val="edge"/>
              <c:x val="4.2216413228187435E-2"/>
              <c:y val="0.3589761567315543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870419376"/>
        <c:crosses val="autoZero"/>
        <c:crossBetween val="midCat"/>
      </c:valAx>
      <c:spPr>
        <a:solidFill>
          <a:schemeClr val="lt1"/>
        </a:solidFill>
        <a:ln w="25400" cap="flat" cmpd="sng" algn="ctr">
          <a:solidFill>
            <a:schemeClr val="dk1"/>
          </a:solidFill>
          <a:prstDash val="solid"/>
        </a:ln>
        <a:effectLst/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 pitchFamily="18" charset="0"/>
          <a:ea typeface="Arial"/>
          <a:cs typeface="Times New Roman" pitchFamily="18" charset="0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702109910679771"/>
          <c:y val="0.13333400107172028"/>
          <c:w val="0.7109633970172331"/>
          <c:h val="0.51282308104507734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'Reg-2'!$B$52:$B$60</c:f>
              <c:numCache>
                <c:formatCode>General</c:formatCod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xVal>
          <c:yVal>
            <c:numRef>
              <c:f>'Reg-2'!$C$52:$C$60</c:f>
              <c:numCache>
                <c:formatCode>General</c:formatCode>
                <c:ptCount val="9"/>
                <c:pt idx="0">
                  <c:v>2</c:v>
                </c:pt>
                <c:pt idx="1">
                  <c:v>3</c:v>
                </c:pt>
                <c:pt idx="2">
                  <c:v>7</c:v>
                </c:pt>
                <c:pt idx="3">
                  <c:v>9</c:v>
                </c:pt>
                <c:pt idx="4">
                  <c:v>9</c:v>
                </c:pt>
                <c:pt idx="5">
                  <c:v>12</c:v>
                </c:pt>
                <c:pt idx="6">
                  <c:v>13</c:v>
                </c:pt>
                <c:pt idx="7">
                  <c:v>17</c:v>
                </c:pt>
                <c:pt idx="8">
                  <c:v>18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CAD-4EE5-930E-5B9378D9E7F5}"/>
            </c:ext>
          </c:extLst>
        </c:ser>
        <c:ser>
          <c:idx val="1"/>
          <c:order val="1"/>
          <c:spPr>
            <a:ln>
              <a:solidFill>
                <a:srgbClr val="000000"/>
              </a:solidFill>
            </a:ln>
          </c:spPr>
          <c:marker>
            <c:symbol val="none"/>
          </c:marker>
          <c:xVal>
            <c:numRef>
              <c:f>'Reg-2'!$P$55:$P$56</c:f>
              <c:numCache>
                <c:formatCode>General</c:formatCode>
                <c:ptCount val="2"/>
                <c:pt idx="0">
                  <c:v>0</c:v>
                </c:pt>
                <c:pt idx="1">
                  <c:v>10</c:v>
                </c:pt>
              </c:numCache>
            </c:numRef>
          </c:xVal>
          <c:yVal>
            <c:numRef>
              <c:f>'Reg-2'!$Q$55:$Q$56</c:f>
              <c:numCache>
                <c:formatCode>General</c:formatCode>
                <c:ptCount val="2"/>
                <c:pt idx="0">
                  <c:v>-8.3333333333332149E-2</c:v>
                </c:pt>
                <c:pt idx="1">
                  <c:v>20.083333333333332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CAD-4EE5-930E-5B9378D9E7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0422736"/>
        <c:axId val="870423296"/>
      </c:scatterChart>
      <c:valAx>
        <c:axId val="8704227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X</a:t>
                </a:r>
              </a:p>
            </c:rich>
          </c:tx>
          <c:layout>
            <c:manualLayout>
              <c:xMode val="edge"/>
              <c:yMode val="edge"/>
              <c:x val="0.53825926865938989"/>
              <c:y val="0.8051322372407716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870423296"/>
        <c:crosses val="autoZero"/>
        <c:crossBetween val="midCat"/>
      </c:valAx>
      <c:valAx>
        <c:axId val="870423296"/>
        <c:scaling>
          <c:orientation val="minMax"/>
          <c:max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</a:t>
                </a:r>
              </a:p>
            </c:rich>
          </c:tx>
          <c:layout>
            <c:manualLayout>
              <c:xMode val="edge"/>
              <c:yMode val="edge"/>
              <c:x val="4.2216413228187435E-2"/>
              <c:y val="0.3589761567315543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870422736"/>
        <c:crosses val="autoZero"/>
        <c:crossBetween val="midCat"/>
      </c:valAx>
      <c:spPr>
        <a:solidFill>
          <a:schemeClr val="lt1"/>
        </a:solidFill>
        <a:ln w="25400" cap="flat" cmpd="sng" algn="ctr">
          <a:solidFill>
            <a:schemeClr val="dk1"/>
          </a:solidFill>
          <a:prstDash val="solid"/>
        </a:ln>
        <a:effectLst/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 pitchFamily="18" charset="0"/>
          <a:ea typeface="Arial"/>
          <a:cs typeface="Times New Roman" pitchFamily="18" charset="0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526233646081596"/>
          <c:y val="0.13333400107172028"/>
          <c:w val="0.6860739533995035"/>
          <c:h val="0.51282308104507734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'Reg-2'!$B$67:$B$75</c:f>
              <c:numCache>
                <c:formatCode>General</c:formatCod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xVal>
          <c:yVal>
            <c:numRef>
              <c:f>'Reg-2'!$C$67:$C$75</c:f>
              <c:numCache>
                <c:formatCode>General</c:formatCode>
                <c:ptCount val="9"/>
                <c:pt idx="0">
                  <c:v>1.5</c:v>
                </c:pt>
                <c:pt idx="1">
                  <c:v>2</c:v>
                </c:pt>
                <c:pt idx="2">
                  <c:v>5.5</c:v>
                </c:pt>
                <c:pt idx="3">
                  <c:v>7</c:v>
                </c:pt>
                <c:pt idx="4">
                  <c:v>6.5</c:v>
                </c:pt>
                <c:pt idx="5">
                  <c:v>9</c:v>
                </c:pt>
                <c:pt idx="6">
                  <c:v>9.5</c:v>
                </c:pt>
                <c:pt idx="7">
                  <c:v>13</c:v>
                </c:pt>
                <c:pt idx="8">
                  <c:v>13.5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92C-4598-A888-A04DDCDC2259}"/>
            </c:ext>
          </c:extLst>
        </c:ser>
        <c:ser>
          <c:idx val="1"/>
          <c:order val="1"/>
          <c:spPr>
            <a:ln>
              <a:solidFill>
                <a:srgbClr val="000000"/>
              </a:solidFill>
            </a:ln>
          </c:spPr>
          <c:marker>
            <c:symbol val="none"/>
          </c:marker>
          <c:xVal>
            <c:numRef>
              <c:f>'Reg-2'!$P$70:$P$71</c:f>
              <c:numCache>
                <c:formatCode>General</c:formatCode>
                <c:ptCount val="2"/>
                <c:pt idx="0">
                  <c:v>0</c:v>
                </c:pt>
                <c:pt idx="1">
                  <c:v>10</c:v>
                </c:pt>
              </c:numCache>
            </c:numRef>
          </c:xVal>
          <c:yVal>
            <c:numRef>
              <c:f>'Reg-2'!$Q$70:$Q$71</c:f>
              <c:numCache>
                <c:formatCode>General</c:formatCode>
                <c:ptCount val="2"/>
                <c:pt idx="0">
                  <c:v>-8.3333333333333037E-2</c:v>
                </c:pt>
                <c:pt idx="1">
                  <c:v>15.083333333333332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92C-4598-A888-A04DDCDC22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0426096"/>
        <c:axId val="870426656"/>
      </c:scatterChart>
      <c:valAx>
        <c:axId val="870426096"/>
        <c:scaling>
          <c:orientation val="minMax"/>
          <c:max val="1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X</a:t>
                </a:r>
              </a:p>
            </c:rich>
          </c:tx>
          <c:layout>
            <c:manualLayout>
              <c:xMode val="edge"/>
              <c:yMode val="edge"/>
              <c:x val="0.53825926865938989"/>
              <c:y val="0.8051322372407716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870426656"/>
        <c:crosses val="autoZero"/>
        <c:crossBetween val="midCat"/>
        <c:majorUnit val="5"/>
      </c:valAx>
      <c:valAx>
        <c:axId val="870426656"/>
        <c:scaling>
          <c:orientation val="minMax"/>
          <c:max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</a:t>
                </a:r>
              </a:p>
            </c:rich>
          </c:tx>
          <c:layout>
            <c:manualLayout>
              <c:xMode val="edge"/>
              <c:yMode val="edge"/>
              <c:x val="4.2216413228187435E-2"/>
              <c:y val="0.3589761567315543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870426096"/>
        <c:crosses val="autoZero"/>
        <c:crossBetween val="midCat"/>
      </c:valAx>
      <c:spPr>
        <a:solidFill>
          <a:schemeClr val="lt1"/>
        </a:solidFill>
        <a:ln w="25400" cap="flat" cmpd="sng" algn="ctr">
          <a:solidFill>
            <a:schemeClr val="dk1"/>
          </a:solidFill>
          <a:prstDash val="solid"/>
        </a:ln>
        <a:effectLst/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 pitchFamily="18" charset="0"/>
          <a:ea typeface="Arial"/>
          <a:cs typeface="Times New Roman" pitchFamily="18" charset="0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3218881104428873"/>
          <c:y val="0.13333400107172028"/>
          <c:w val="0.70481906297145935"/>
          <c:h val="0.51282308104507734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'Reg-2'!$B$83:$B$91</c:f>
              <c:numCache>
                <c:formatCode>General</c:formatCod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xVal>
          <c:yVal>
            <c:numRef>
              <c:f>'Reg-2'!$C$83:$C$91</c:f>
              <c:numCache>
                <c:formatCode>General</c:formatCode>
                <c:ptCount val="9"/>
                <c:pt idx="0">
                  <c:v>1</c:v>
                </c:pt>
                <c:pt idx="1">
                  <c:v>1</c:v>
                </c:pt>
                <c:pt idx="2">
                  <c:v>4</c:v>
                </c:pt>
                <c:pt idx="3">
                  <c:v>5</c:v>
                </c:pt>
                <c:pt idx="4">
                  <c:v>4</c:v>
                </c:pt>
                <c:pt idx="5">
                  <c:v>6</c:v>
                </c:pt>
                <c:pt idx="6">
                  <c:v>6</c:v>
                </c:pt>
                <c:pt idx="7">
                  <c:v>9</c:v>
                </c:pt>
                <c:pt idx="8">
                  <c:v>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948-4C4E-AD5C-C6F57B66642F}"/>
            </c:ext>
          </c:extLst>
        </c:ser>
        <c:ser>
          <c:idx val="1"/>
          <c:order val="1"/>
          <c:spPr>
            <a:ln>
              <a:solidFill>
                <a:srgbClr val="000000"/>
              </a:solidFill>
            </a:ln>
          </c:spPr>
          <c:marker>
            <c:symbol val="none"/>
          </c:marker>
          <c:xVal>
            <c:numRef>
              <c:f>'Reg-2'!$P$86:$P$87</c:f>
              <c:numCache>
                <c:formatCode>General</c:formatCode>
                <c:ptCount val="2"/>
                <c:pt idx="0">
                  <c:v>0</c:v>
                </c:pt>
                <c:pt idx="1">
                  <c:v>10</c:v>
                </c:pt>
              </c:numCache>
            </c:numRef>
          </c:xVal>
          <c:yVal>
            <c:numRef>
              <c:f>'Reg-2'!$Q$86:$Q$87</c:f>
              <c:numCache>
                <c:formatCode>General</c:formatCode>
                <c:ptCount val="2"/>
                <c:pt idx="0">
                  <c:v>-8.3333333333333037E-2</c:v>
                </c:pt>
                <c:pt idx="1">
                  <c:v>10.083333333333332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948-4C4E-AD5C-C6F57B6664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0429456"/>
        <c:axId val="870430016"/>
      </c:scatterChart>
      <c:valAx>
        <c:axId val="8704294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X</a:t>
                </a:r>
              </a:p>
            </c:rich>
          </c:tx>
          <c:layout>
            <c:manualLayout>
              <c:xMode val="edge"/>
              <c:yMode val="edge"/>
              <c:x val="0.53825926865938989"/>
              <c:y val="0.8051322372407716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870430016"/>
        <c:crosses val="autoZero"/>
        <c:crossBetween val="midCat"/>
      </c:valAx>
      <c:valAx>
        <c:axId val="870430016"/>
        <c:scaling>
          <c:orientation val="minMax"/>
          <c:max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</a:t>
                </a:r>
              </a:p>
            </c:rich>
          </c:tx>
          <c:layout>
            <c:manualLayout>
              <c:xMode val="edge"/>
              <c:yMode val="edge"/>
              <c:x val="4.2216413228187435E-2"/>
              <c:y val="0.3589761567315543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870429456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 pitchFamily="18" charset="0"/>
          <a:ea typeface="Arial"/>
          <a:cs typeface="Times New Roman" pitchFamily="18" charset="0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6343914041994743"/>
          <c:y val="0.1333340010717203"/>
          <c:w val="0.67406085958005268"/>
          <c:h val="0.51282308104507734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'Reg-2'!$B$99:$B$107</c:f>
              <c:numCache>
                <c:formatCode>General</c:formatCod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xVal>
          <c:yVal>
            <c:numRef>
              <c:f>'Reg-2'!$C$99:$C$107</c:f>
              <c:numCache>
                <c:formatCode>General</c:formatCode>
                <c:ptCount val="9"/>
                <c:pt idx="0">
                  <c:v>0.75</c:v>
                </c:pt>
                <c:pt idx="1">
                  <c:v>0.5</c:v>
                </c:pt>
                <c:pt idx="2">
                  <c:v>3.25</c:v>
                </c:pt>
                <c:pt idx="3">
                  <c:v>4</c:v>
                </c:pt>
                <c:pt idx="4">
                  <c:v>2.75</c:v>
                </c:pt>
                <c:pt idx="5">
                  <c:v>4.5</c:v>
                </c:pt>
                <c:pt idx="6">
                  <c:v>4.25</c:v>
                </c:pt>
                <c:pt idx="7">
                  <c:v>7</c:v>
                </c:pt>
                <c:pt idx="8">
                  <c:v>6.75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F44-4BF8-B5BC-2B1001961A56}"/>
            </c:ext>
          </c:extLst>
        </c:ser>
        <c:ser>
          <c:idx val="1"/>
          <c:order val="1"/>
          <c:spPr>
            <a:ln>
              <a:solidFill>
                <a:srgbClr val="000000"/>
              </a:solidFill>
            </a:ln>
          </c:spPr>
          <c:marker>
            <c:symbol val="none"/>
          </c:marker>
          <c:xVal>
            <c:numRef>
              <c:f>'Reg-2'!$P$102:$P$103</c:f>
              <c:numCache>
                <c:formatCode>General</c:formatCode>
                <c:ptCount val="2"/>
                <c:pt idx="0">
                  <c:v>0</c:v>
                </c:pt>
                <c:pt idx="1">
                  <c:v>10</c:v>
                </c:pt>
              </c:numCache>
            </c:numRef>
          </c:xVal>
          <c:yVal>
            <c:numRef>
              <c:f>'Reg-2'!$Q$102:$Q$103</c:f>
              <c:numCache>
                <c:formatCode>General</c:formatCode>
                <c:ptCount val="2"/>
                <c:pt idx="0">
                  <c:v>-8.3333333333333481E-2</c:v>
                </c:pt>
                <c:pt idx="1">
                  <c:v>7.5833333333333339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F44-4BF8-B5BC-2B1001961A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0848928"/>
        <c:axId val="780849488"/>
      </c:scatterChart>
      <c:valAx>
        <c:axId val="7808489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X</a:t>
                </a:r>
              </a:p>
            </c:rich>
          </c:tx>
          <c:layout>
            <c:manualLayout>
              <c:xMode val="edge"/>
              <c:yMode val="edge"/>
              <c:x val="0.53825926865939"/>
              <c:y val="0.8051322372407716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780849488"/>
        <c:crosses val="autoZero"/>
        <c:crossBetween val="midCat"/>
      </c:valAx>
      <c:valAx>
        <c:axId val="780849488"/>
        <c:scaling>
          <c:orientation val="minMax"/>
          <c:max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</a:t>
                </a:r>
              </a:p>
            </c:rich>
          </c:tx>
          <c:layout>
            <c:manualLayout>
              <c:xMode val="edge"/>
              <c:yMode val="edge"/>
              <c:x val="4.2216413228187449E-2"/>
              <c:y val="0.3589761567315543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780848928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 pitchFamily="18" charset="0"/>
          <a:ea typeface="Arial"/>
          <a:cs typeface="Times New Roman" pitchFamily="18" charset="0"/>
        </a:defRPr>
      </a:pPr>
      <a:endParaRPr lang="en-US"/>
    </a:p>
  </c:txPr>
  <c:printSettings>
    <c:headerFooter alignWithMargins="0"/>
    <c:pageMargins b="1" l="0.75000000000000078" r="0.75000000000000078" t="1" header="0.5" footer="0.5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4256502956585679"/>
          <c:y val="0.13333400107172036"/>
          <c:w val="0.69517816109562169"/>
          <c:h val="0.51282308104507734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'Reg-2'!$B$114:$B$122</c:f>
              <c:numCache>
                <c:formatCode>General</c:formatCod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xVal>
          <c:yVal>
            <c:numRef>
              <c:f>'Reg-2'!$C$114:$C$122</c:f>
              <c:numCache>
                <c:formatCode>General</c:formatCode>
                <c:ptCount val="9"/>
                <c:pt idx="0">
                  <c:v>0.5</c:v>
                </c:pt>
                <c:pt idx="1">
                  <c:v>0</c:v>
                </c:pt>
                <c:pt idx="2">
                  <c:v>2.5</c:v>
                </c:pt>
                <c:pt idx="3">
                  <c:v>3</c:v>
                </c:pt>
                <c:pt idx="4">
                  <c:v>1.5</c:v>
                </c:pt>
                <c:pt idx="5">
                  <c:v>3</c:v>
                </c:pt>
                <c:pt idx="6">
                  <c:v>2.5</c:v>
                </c:pt>
                <c:pt idx="7">
                  <c:v>5</c:v>
                </c:pt>
                <c:pt idx="8">
                  <c:v>4.5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473-4C99-AB30-2A0DBC1FB091}"/>
            </c:ext>
          </c:extLst>
        </c:ser>
        <c:ser>
          <c:idx val="1"/>
          <c:order val="1"/>
          <c:spPr>
            <a:ln>
              <a:solidFill>
                <a:srgbClr val="000000"/>
              </a:solidFill>
            </a:ln>
          </c:spPr>
          <c:marker>
            <c:symbol val="none"/>
          </c:marker>
          <c:xVal>
            <c:numRef>
              <c:f>'Reg-2'!$P$117:$P$118</c:f>
              <c:numCache>
                <c:formatCode>General</c:formatCode>
                <c:ptCount val="2"/>
                <c:pt idx="0">
                  <c:v>0</c:v>
                </c:pt>
                <c:pt idx="1">
                  <c:v>10</c:v>
                </c:pt>
              </c:numCache>
            </c:numRef>
          </c:xVal>
          <c:yVal>
            <c:numRef>
              <c:f>'Reg-2'!$Q$117:$Q$118</c:f>
              <c:numCache>
                <c:formatCode>General</c:formatCode>
                <c:ptCount val="2"/>
                <c:pt idx="0">
                  <c:v>-8.3333333333333481E-2</c:v>
                </c:pt>
                <c:pt idx="1">
                  <c:v>5.0833333333333339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473-4C99-AB30-2A0DBC1FB0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0852288"/>
        <c:axId val="780852848"/>
      </c:scatterChart>
      <c:valAx>
        <c:axId val="7808522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X</a:t>
                </a:r>
              </a:p>
            </c:rich>
          </c:tx>
          <c:layout>
            <c:manualLayout>
              <c:xMode val="edge"/>
              <c:yMode val="edge"/>
              <c:x val="0.53825926865939022"/>
              <c:y val="0.8051322372407716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780852848"/>
        <c:crosses val="autoZero"/>
        <c:crossBetween val="midCat"/>
      </c:valAx>
      <c:valAx>
        <c:axId val="780852848"/>
        <c:scaling>
          <c:orientation val="minMax"/>
          <c:max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</a:t>
                </a:r>
              </a:p>
            </c:rich>
          </c:tx>
          <c:layout>
            <c:manualLayout>
              <c:xMode val="edge"/>
              <c:yMode val="edge"/>
              <c:x val="4.221641322818747E-2"/>
              <c:y val="0.3589761567315543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780852288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 pitchFamily="18" charset="0"/>
          <a:ea typeface="Arial"/>
          <a:cs typeface="Times New Roman" pitchFamily="18" charset="0"/>
        </a:defRPr>
      </a:pPr>
      <a:endParaRPr lang="en-US"/>
    </a:p>
  </c:txPr>
  <c:printSettings>
    <c:headerFooter alignWithMargins="0"/>
    <c:pageMargins b="1" l="0.750000000000001" r="0.750000000000001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50417873951121"/>
          <c:y val="0.13333400107172022"/>
          <c:w val="0.76781101558765852"/>
          <c:h val="0.51282308104507734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'Corr-1'!$B$35:$B$43</c:f>
              <c:numCache>
                <c:formatCode>General</c:formatCod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xVal>
          <c:yVal>
            <c:numRef>
              <c:f>'Corr-1'!$C$35:$C$43</c:f>
              <c:numCache>
                <c:formatCode>General</c:formatCod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6FF-4C91-9A49-63DD6ADA14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054336"/>
        <c:axId val="61097856"/>
      </c:scatterChart>
      <c:valAx>
        <c:axId val="610543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X</a:t>
                </a:r>
              </a:p>
            </c:rich>
          </c:tx>
          <c:layout>
            <c:manualLayout>
              <c:xMode val="edge"/>
              <c:yMode val="edge"/>
              <c:x val="0.53825926865938956"/>
              <c:y val="0.8051322372407716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61097856"/>
        <c:crosses val="autoZero"/>
        <c:crossBetween val="midCat"/>
      </c:valAx>
      <c:valAx>
        <c:axId val="61097856"/>
        <c:scaling>
          <c:orientation val="minMax"/>
          <c:max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</a:t>
                </a:r>
              </a:p>
            </c:rich>
          </c:tx>
          <c:layout>
            <c:manualLayout>
              <c:xMode val="edge"/>
              <c:yMode val="edge"/>
              <c:x val="4.2216413228187422E-2"/>
              <c:y val="0.3589761567315543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61054336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 pitchFamily="18" charset="0"/>
          <a:ea typeface="Arial"/>
          <a:cs typeface="Times New Roman" pitchFamily="18" charset="0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4256502956585679"/>
          <c:y val="0.13333400107172039"/>
          <c:w val="0.69517816109562169"/>
          <c:h val="0.51282308104507734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'Reg-2'!$B$129:$B$137</c:f>
              <c:numCache>
                <c:formatCode>General</c:formatCod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xVal>
          <c:yVal>
            <c:numRef>
              <c:f>'Reg-2'!$C$129:$C$137</c:f>
              <c:numCache>
                <c:formatCode>General</c:formatCode>
                <c:ptCount val="9"/>
                <c:pt idx="0">
                  <c:v>0</c:v>
                </c:pt>
                <c:pt idx="1">
                  <c:v>-1</c:v>
                </c:pt>
                <c:pt idx="2">
                  <c:v>1</c:v>
                </c:pt>
                <c:pt idx="3">
                  <c:v>1</c:v>
                </c:pt>
                <c:pt idx="4">
                  <c:v>-1</c:v>
                </c:pt>
                <c:pt idx="5">
                  <c:v>0</c:v>
                </c:pt>
                <c:pt idx="6">
                  <c:v>-1</c:v>
                </c:pt>
                <c:pt idx="7">
                  <c:v>1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A62-4394-9F6A-32B57A352004}"/>
            </c:ext>
          </c:extLst>
        </c:ser>
        <c:ser>
          <c:idx val="1"/>
          <c:order val="1"/>
          <c:spPr>
            <a:ln>
              <a:solidFill>
                <a:srgbClr val="000000"/>
              </a:solidFill>
            </a:ln>
          </c:spPr>
          <c:marker>
            <c:symbol val="none"/>
          </c:marker>
          <c:xVal>
            <c:numRef>
              <c:f>'Reg-2'!$P$132:$P$133</c:f>
              <c:numCache>
                <c:formatCode>General</c:formatCode>
                <c:ptCount val="2"/>
                <c:pt idx="0">
                  <c:v>0</c:v>
                </c:pt>
                <c:pt idx="1">
                  <c:v>10</c:v>
                </c:pt>
              </c:numCache>
            </c:numRef>
          </c:xVal>
          <c:yVal>
            <c:numRef>
              <c:f>'Reg-2'!$Q$132:$Q$133</c:f>
              <c:numCache>
                <c:formatCode>General</c:formatCode>
                <c:ptCount val="2"/>
                <c:pt idx="0">
                  <c:v>-8.3333333333333329E-2</c:v>
                </c:pt>
                <c:pt idx="1">
                  <c:v>8.3333333333333329E-2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A62-4394-9F6A-32B57A3520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0855648"/>
        <c:axId val="780856208"/>
      </c:scatterChart>
      <c:valAx>
        <c:axId val="7808556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X</a:t>
                </a:r>
              </a:p>
            </c:rich>
          </c:tx>
          <c:layout>
            <c:manualLayout>
              <c:xMode val="edge"/>
              <c:yMode val="edge"/>
              <c:x val="0.53825926865939033"/>
              <c:y val="0.8051322372407716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780856208"/>
        <c:crosses val="autoZero"/>
        <c:crossBetween val="midCat"/>
      </c:valAx>
      <c:valAx>
        <c:axId val="780856208"/>
        <c:scaling>
          <c:orientation val="minMax"/>
          <c:max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</a:t>
                </a:r>
              </a:p>
            </c:rich>
          </c:tx>
          <c:layout>
            <c:manualLayout>
              <c:xMode val="edge"/>
              <c:yMode val="edge"/>
              <c:x val="4.2216413228187484E-2"/>
              <c:y val="0.3589761567315543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780855648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 pitchFamily="18" charset="0"/>
          <a:ea typeface="Arial"/>
          <a:cs typeface="Times New Roman" pitchFamily="18" charset="0"/>
        </a:defRPr>
      </a:pPr>
      <a:endParaRPr lang="en-US"/>
    </a:p>
  </c:txPr>
  <c:printSettings>
    <c:headerFooter alignWithMargins="0"/>
    <c:pageMargins b="1" l="0.75000000000000111" r="0.75000000000000111" t="1" header="0.5" footer="0.5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3218914041994751"/>
          <c:y val="0.13333400107172028"/>
          <c:w val="0.70531085958005257"/>
          <c:h val="0.51282308104507734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'Reg-3'!$B$5:$B$13</c:f>
              <c:numCache>
                <c:formatCode>General</c:formatCod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xVal>
          <c:yVal>
            <c:numRef>
              <c:f>'Reg-3'!$C$5:$C$13</c:f>
              <c:numCache>
                <c:formatCode>General</c:formatCode>
                <c:ptCount val="9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4</c:v>
                </c:pt>
                <c:pt idx="4">
                  <c:v>4</c:v>
                </c:pt>
                <c:pt idx="5">
                  <c:v>3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BB7-420C-8515-76FFF7EADD3E}"/>
            </c:ext>
          </c:extLst>
        </c:ser>
        <c:ser>
          <c:idx val="1"/>
          <c:order val="1"/>
          <c:spPr>
            <a:ln>
              <a:solidFill>
                <a:srgbClr val="000000"/>
              </a:solidFill>
            </a:ln>
          </c:spPr>
          <c:marker>
            <c:symbol val="none"/>
          </c:marker>
          <c:xVal>
            <c:numRef>
              <c:f>'Reg-3'!$P$8:$P$9</c:f>
              <c:numCache>
                <c:formatCode>General</c:formatCode>
                <c:ptCount val="2"/>
                <c:pt idx="0">
                  <c:v>0</c:v>
                </c:pt>
                <c:pt idx="1">
                  <c:v>10</c:v>
                </c:pt>
              </c:numCache>
            </c:numRef>
          </c:xVal>
          <c:yVal>
            <c:numRef>
              <c:f>'Reg-3'!$Q$8:$Q$9</c:f>
              <c:numCache>
                <c:formatCode>General</c:formatCode>
                <c:ptCount val="2"/>
                <c:pt idx="0">
                  <c:v>3.9722222222222223</c:v>
                </c:pt>
                <c:pt idx="1">
                  <c:v>3.8055555555555558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BB7-420C-8515-76FFF7EADD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0859008"/>
        <c:axId val="780859568"/>
      </c:scatterChart>
      <c:valAx>
        <c:axId val="780859008"/>
        <c:scaling>
          <c:orientation val="minMax"/>
          <c:max val="1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X</a:t>
                </a:r>
              </a:p>
            </c:rich>
          </c:tx>
          <c:layout>
            <c:manualLayout>
              <c:xMode val="edge"/>
              <c:yMode val="edge"/>
              <c:x val="0.53825926865938989"/>
              <c:y val="0.8051322372407716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780859568"/>
        <c:crosses val="autoZero"/>
        <c:crossBetween val="midCat"/>
      </c:valAx>
      <c:valAx>
        <c:axId val="780859568"/>
        <c:scaling>
          <c:orientation val="minMax"/>
          <c:max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</a:t>
                </a:r>
              </a:p>
            </c:rich>
          </c:tx>
          <c:layout>
            <c:manualLayout>
              <c:xMode val="edge"/>
              <c:yMode val="edge"/>
              <c:x val="4.2216413228187435E-2"/>
              <c:y val="0.3589761567315543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780859008"/>
        <c:crosses val="autoZero"/>
        <c:crossBetween val="midCat"/>
      </c:valAx>
      <c:spPr>
        <a:solidFill>
          <a:schemeClr val="lt1"/>
        </a:solidFill>
        <a:ln w="25400" cap="flat" cmpd="sng" algn="ctr">
          <a:solidFill>
            <a:schemeClr val="dk1"/>
          </a:solidFill>
          <a:prstDash val="solid"/>
        </a:ln>
        <a:effectLst/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 pitchFamily="18" charset="0"/>
          <a:ea typeface="Arial"/>
          <a:cs typeface="Times New Roman" pitchFamily="18" charset="0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702109910679771"/>
          <c:y val="0.13333400107172028"/>
          <c:w val="0.7109633970172331"/>
          <c:h val="0.51282308104507734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'Reg-3'!$B$20:$B$28</c:f>
              <c:numCache>
                <c:formatCode>General</c:formatCod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xVal>
          <c:yVal>
            <c:numRef>
              <c:f>'Reg-3'!$C$20:$C$28</c:f>
              <c:numCache>
                <c:formatCode>General</c:formatCode>
                <c:ptCount val="9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4</c:v>
                </c:pt>
                <c:pt idx="4">
                  <c:v>4</c:v>
                </c:pt>
                <c:pt idx="5">
                  <c:v>3</c:v>
                </c:pt>
                <c:pt idx="6">
                  <c:v>3</c:v>
                </c:pt>
                <c:pt idx="7">
                  <c:v>4</c:v>
                </c:pt>
                <c:pt idx="8">
                  <c:v>19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E09-44BC-85CD-D5D7370B01F9}"/>
            </c:ext>
          </c:extLst>
        </c:ser>
        <c:ser>
          <c:idx val="1"/>
          <c:order val="1"/>
          <c:spPr>
            <a:ln>
              <a:solidFill>
                <a:srgbClr val="000000"/>
              </a:solidFill>
            </a:ln>
          </c:spPr>
          <c:marker>
            <c:symbol val="none"/>
          </c:marker>
          <c:xVal>
            <c:numRef>
              <c:f>'Reg-3'!$P$23:$P$24</c:f>
              <c:numCache>
                <c:formatCode>General</c:formatCode>
                <c:ptCount val="2"/>
                <c:pt idx="0">
                  <c:v>0</c:v>
                </c:pt>
                <c:pt idx="1">
                  <c:v>10</c:v>
                </c:pt>
              </c:numCache>
            </c:numRef>
          </c:xVal>
          <c:yVal>
            <c:numRef>
              <c:f>'Reg-3'!$Q$23:$Q$24</c:f>
              <c:numCache>
                <c:formatCode>General</c:formatCode>
                <c:ptCount val="2"/>
                <c:pt idx="0">
                  <c:v>0.8611111111111116</c:v>
                </c:pt>
                <c:pt idx="1">
                  <c:v>10.027777777777779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E09-44BC-85CD-D5D7370B01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0862368"/>
        <c:axId val="780862928"/>
      </c:scatterChart>
      <c:valAx>
        <c:axId val="780862368"/>
        <c:scaling>
          <c:orientation val="minMax"/>
          <c:max val="1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X</a:t>
                </a:r>
              </a:p>
            </c:rich>
          </c:tx>
          <c:layout>
            <c:manualLayout>
              <c:xMode val="edge"/>
              <c:yMode val="edge"/>
              <c:x val="0.53825926865938989"/>
              <c:y val="0.8051322372407716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780862928"/>
        <c:crosses val="autoZero"/>
        <c:crossBetween val="midCat"/>
      </c:valAx>
      <c:valAx>
        <c:axId val="780862928"/>
        <c:scaling>
          <c:orientation val="minMax"/>
          <c:max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</a:t>
                </a:r>
              </a:p>
            </c:rich>
          </c:tx>
          <c:layout>
            <c:manualLayout>
              <c:xMode val="edge"/>
              <c:yMode val="edge"/>
              <c:x val="4.2216413228187435E-2"/>
              <c:y val="0.3589761567315543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780862368"/>
        <c:crosses val="autoZero"/>
        <c:crossBetween val="midCat"/>
      </c:valAx>
      <c:spPr>
        <a:solidFill>
          <a:schemeClr val="lt1"/>
        </a:solidFill>
        <a:ln w="25400" cap="flat" cmpd="sng" algn="ctr">
          <a:solidFill>
            <a:schemeClr val="dk1"/>
          </a:solidFill>
          <a:prstDash val="solid"/>
        </a:ln>
        <a:effectLst/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 pitchFamily="18" charset="0"/>
          <a:ea typeface="Arial"/>
          <a:cs typeface="Times New Roman" pitchFamily="18" charset="0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3218881423605831"/>
          <c:y val="0.13333400107172028"/>
          <c:w val="0.70603512398787993"/>
          <c:h val="0.51282308104507734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'Reg-3'!$B$36:$B$44</c:f>
              <c:numCache>
                <c:formatCode>General</c:formatCod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xVal>
          <c:yVal>
            <c:numRef>
              <c:f>'Reg-3'!$C$36:$C$44</c:f>
              <c:numCache>
                <c:formatCode>General</c:formatCode>
                <c:ptCount val="9"/>
                <c:pt idx="0">
                  <c:v>19</c:v>
                </c:pt>
                <c:pt idx="1">
                  <c:v>4</c:v>
                </c:pt>
                <c:pt idx="2">
                  <c:v>3</c:v>
                </c:pt>
                <c:pt idx="3">
                  <c:v>4</c:v>
                </c:pt>
                <c:pt idx="4">
                  <c:v>4</c:v>
                </c:pt>
                <c:pt idx="5">
                  <c:v>3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DEA-4EAC-8029-A3F88C54A1BE}"/>
            </c:ext>
          </c:extLst>
        </c:ser>
        <c:ser>
          <c:idx val="1"/>
          <c:order val="1"/>
          <c:spPr>
            <a:ln>
              <a:solidFill>
                <a:srgbClr val="000000"/>
              </a:solidFill>
            </a:ln>
          </c:spPr>
          <c:marker>
            <c:symbol val="none"/>
          </c:marker>
          <c:xVal>
            <c:numRef>
              <c:f>'Reg-3'!$P$39:$P$40</c:f>
              <c:numCache>
                <c:formatCode>General</c:formatCode>
                <c:ptCount val="2"/>
                <c:pt idx="0">
                  <c:v>0</c:v>
                </c:pt>
                <c:pt idx="1">
                  <c:v>10</c:v>
                </c:pt>
              </c:numCache>
            </c:numRef>
          </c:xVal>
          <c:yVal>
            <c:numRef>
              <c:f>'Reg-3'!$Q$39:$Q$40</c:f>
              <c:numCache>
                <c:formatCode>General</c:formatCode>
                <c:ptCount val="2"/>
                <c:pt idx="0">
                  <c:v>10.194444444444445</c:v>
                </c:pt>
                <c:pt idx="1">
                  <c:v>0.69444444444444464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DEA-4EAC-8029-A3F88C54A1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1365856"/>
        <c:axId val="871366416"/>
      </c:scatterChart>
      <c:valAx>
        <c:axId val="871365856"/>
        <c:scaling>
          <c:orientation val="minMax"/>
          <c:max val="1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X</a:t>
                </a:r>
              </a:p>
            </c:rich>
          </c:tx>
          <c:layout>
            <c:manualLayout>
              <c:xMode val="edge"/>
              <c:yMode val="edge"/>
              <c:x val="0.53825926865938989"/>
              <c:y val="0.8051322372407716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871366416"/>
        <c:crosses val="autoZero"/>
        <c:crossBetween val="midCat"/>
      </c:valAx>
      <c:valAx>
        <c:axId val="871366416"/>
        <c:scaling>
          <c:orientation val="minMax"/>
          <c:max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</a:t>
                </a:r>
              </a:p>
            </c:rich>
          </c:tx>
          <c:layout>
            <c:manualLayout>
              <c:xMode val="edge"/>
              <c:yMode val="edge"/>
              <c:x val="4.2216413228187435E-2"/>
              <c:y val="0.3589761567315543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871365856"/>
        <c:crosses val="autoZero"/>
        <c:crossBetween val="midCat"/>
      </c:valAx>
      <c:spPr>
        <a:solidFill>
          <a:schemeClr val="lt1"/>
        </a:solidFill>
        <a:ln w="25400" cap="flat" cmpd="sng" algn="ctr">
          <a:solidFill>
            <a:schemeClr val="dk1"/>
          </a:solidFill>
          <a:prstDash val="solid"/>
        </a:ln>
        <a:effectLst/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 pitchFamily="18" charset="0"/>
          <a:ea typeface="Arial"/>
          <a:cs typeface="Times New Roman" pitchFamily="18" charset="0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702109910679771"/>
          <c:y val="0.13333400107172028"/>
          <c:w val="0.7109633970172331"/>
          <c:h val="0.51282308104507734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'Reg-3'!$B$52:$B$60</c:f>
              <c:numCache>
                <c:formatCode>General</c:formatCod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xVal>
          <c:yVal>
            <c:numRef>
              <c:f>'Reg-3'!$C$52:$C$60</c:f>
              <c:numCache>
                <c:formatCode>General</c:formatCode>
                <c:ptCount val="9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4</c:v>
                </c:pt>
                <c:pt idx="4">
                  <c:v>19</c:v>
                </c:pt>
                <c:pt idx="5">
                  <c:v>3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4FB-4F28-910B-C1E0A96EED09}"/>
            </c:ext>
          </c:extLst>
        </c:ser>
        <c:ser>
          <c:idx val="1"/>
          <c:order val="1"/>
          <c:spPr>
            <a:ln>
              <a:solidFill>
                <a:srgbClr val="000000"/>
              </a:solidFill>
            </a:ln>
          </c:spPr>
          <c:marker>
            <c:symbol val="none"/>
          </c:marker>
          <c:xVal>
            <c:numRef>
              <c:f>'Reg-3'!$P$55:$P$56</c:f>
              <c:numCache>
                <c:formatCode>General</c:formatCode>
                <c:ptCount val="2"/>
                <c:pt idx="0">
                  <c:v>0</c:v>
                </c:pt>
                <c:pt idx="1">
                  <c:v>10</c:v>
                </c:pt>
              </c:numCache>
            </c:numRef>
          </c:xVal>
          <c:yVal>
            <c:numRef>
              <c:f>'Reg-3'!$Q$55:$Q$56</c:f>
              <c:numCache>
                <c:formatCode>General</c:formatCode>
                <c:ptCount val="2"/>
                <c:pt idx="0">
                  <c:v>5.6388888888888884</c:v>
                </c:pt>
                <c:pt idx="1">
                  <c:v>5.4722222222222214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4FB-4F28-910B-C1E0A96EED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1369216"/>
        <c:axId val="871369776"/>
      </c:scatterChart>
      <c:valAx>
        <c:axId val="871369216"/>
        <c:scaling>
          <c:orientation val="minMax"/>
          <c:max val="1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X</a:t>
                </a:r>
              </a:p>
            </c:rich>
          </c:tx>
          <c:layout>
            <c:manualLayout>
              <c:xMode val="edge"/>
              <c:yMode val="edge"/>
              <c:x val="0.53825926865938989"/>
              <c:y val="0.8051322372407716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871369776"/>
        <c:crosses val="autoZero"/>
        <c:crossBetween val="midCat"/>
      </c:valAx>
      <c:valAx>
        <c:axId val="871369776"/>
        <c:scaling>
          <c:orientation val="minMax"/>
          <c:max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</a:t>
                </a:r>
              </a:p>
            </c:rich>
          </c:tx>
          <c:layout>
            <c:manualLayout>
              <c:xMode val="edge"/>
              <c:yMode val="edge"/>
              <c:x val="4.2216413228187435E-2"/>
              <c:y val="0.3589761567315543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871369216"/>
        <c:crosses val="autoZero"/>
        <c:crossBetween val="midCat"/>
      </c:valAx>
      <c:spPr>
        <a:solidFill>
          <a:schemeClr val="lt1"/>
        </a:solidFill>
        <a:ln w="25400" cap="flat" cmpd="sng" algn="ctr">
          <a:solidFill>
            <a:schemeClr val="dk1"/>
          </a:solidFill>
          <a:prstDash val="solid"/>
        </a:ln>
        <a:effectLst/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 pitchFamily="18" charset="0"/>
          <a:ea typeface="Arial"/>
          <a:cs typeface="Times New Roman" pitchFamily="18" charset="0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526233646081596"/>
          <c:y val="0.13333400107172028"/>
          <c:w val="0.6860739533995035"/>
          <c:h val="0.51282308104507734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'Reg-3'!$B$67:$B$75</c:f>
              <c:numCache>
                <c:formatCode>General</c:formatCode>
                <c:ptCount val="9"/>
                <c:pt idx="0">
                  <c:v>1</c:v>
                </c:pt>
                <c:pt idx="1">
                  <c:v>1.2</c:v>
                </c:pt>
                <c:pt idx="2">
                  <c:v>1.3</c:v>
                </c:pt>
                <c:pt idx="3">
                  <c:v>1.4</c:v>
                </c:pt>
                <c:pt idx="4">
                  <c:v>1.5</c:v>
                </c:pt>
                <c:pt idx="5">
                  <c:v>1.6</c:v>
                </c:pt>
                <c:pt idx="6">
                  <c:v>1.7</c:v>
                </c:pt>
                <c:pt idx="7">
                  <c:v>1.8</c:v>
                </c:pt>
                <c:pt idx="8">
                  <c:v>9</c:v>
                </c:pt>
              </c:numCache>
            </c:numRef>
          </c:xVal>
          <c:yVal>
            <c:numRef>
              <c:f>'Reg-3'!$C$67:$C$75</c:f>
              <c:numCache>
                <c:formatCode>General</c:formatCode>
                <c:ptCount val="9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5</c:v>
                </c:pt>
                <c:pt idx="4">
                  <c:v>1</c:v>
                </c:pt>
                <c:pt idx="5">
                  <c:v>3</c:v>
                </c:pt>
                <c:pt idx="6">
                  <c:v>2</c:v>
                </c:pt>
                <c:pt idx="7">
                  <c:v>6</c:v>
                </c:pt>
                <c:pt idx="8">
                  <c:v>19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6A2-410C-B922-8913288616B2}"/>
            </c:ext>
          </c:extLst>
        </c:ser>
        <c:ser>
          <c:idx val="1"/>
          <c:order val="1"/>
          <c:spPr>
            <a:ln>
              <a:solidFill>
                <a:srgbClr val="000000"/>
              </a:solidFill>
            </a:ln>
          </c:spPr>
          <c:marker>
            <c:symbol val="none"/>
          </c:marker>
          <c:xVal>
            <c:numRef>
              <c:f>'Reg-3'!$P$70:$P$71</c:f>
              <c:numCache>
                <c:formatCode>General</c:formatCode>
                <c:ptCount val="2"/>
                <c:pt idx="0">
                  <c:v>0</c:v>
                </c:pt>
                <c:pt idx="1">
                  <c:v>10</c:v>
                </c:pt>
              </c:numCache>
            </c:numRef>
          </c:xVal>
          <c:yVal>
            <c:numRef>
              <c:f>'Reg-3'!$Q$70:$Q$71</c:f>
              <c:numCache>
                <c:formatCode>General</c:formatCode>
                <c:ptCount val="2"/>
                <c:pt idx="0">
                  <c:v>0.76910090472273929</c:v>
                </c:pt>
                <c:pt idx="1">
                  <c:v>20.807194493744859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6A2-410C-B922-8913288616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1372576"/>
        <c:axId val="871373136"/>
      </c:scatterChart>
      <c:valAx>
        <c:axId val="871372576"/>
        <c:scaling>
          <c:orientation val="minMax"/>
          <c:max val="1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X</a:t>
                </a:r>
              </a:p>
            </c:rich>
          </c:tx>
          <c:layout>
            <c:manualLayout>
              <c:xMode val="edge"/>
              <c:yMode val="edge"/>
              <c:x val="0.53825926865938989"/>
              <c:y val="0.8051322372407716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871373136"/>
        <c:crosses val="autoZero"/>
        <c:crossBetween val="midCat"/>
        <c:majorUnit val="5"/>
      </c:valAx>
      <c:valAx>
        <c:axId val="871373136"/>
        <c:scaling>
          <c:orientation val="minMax"/>
          <c:max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</a:t>
                </a:r>
              </a:p>
            </c:rich>
          </c:tx>
          <c:layout>
            <c:manualLayout>
              <c:xMode val="edge"/>
              <c:yMode val="edge"/>
              <c:x val="4.2216413228187435E-2"/>
              <c:y val="0.3589761567315543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871372576"/>
        <c:crosses val="autoZero"/>
        <c:crossBetween val="midCat"/>
      </c:valAx>
      <c:spPr>
        <a:solidFill>
          <a:schemeClr val="lt1"/>
        </a:solidFill>
        <a:ln w="25400" cap="flat" cmpd="sng" algn="ctr">
          <a:solidFill>
            <a:schemeClr val="dk1"/>
          </a:solidFill>
          <a:prstDash val="solid"/>
        </a:ln>
        <a:effectLst/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 pitchFamily="18" charset="0"/>
          <a:ea typeface="Arial"/>
          <a:cs typeface="Times New Roman" pitchFamily="18" charset="0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3218881104428873"/>
          <c:y val="0.13333400107172028"/>
          <c:w val="0.70481906297145935"/>
          <c:h val="0.51282308104507734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'Reg-3'!$B$83:$B$91</c:f>
              <c:numCache>
                <c:formatCode>General</c:formatCod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xVal>
          <c:yVal>
            <c:numRef>
              <c:f>'Reg-3'!$C$83:$C$91</c:f>
              <c:numCache>
                <c:formatCode>General</c:formatCode>
                <c:ptCount val="9"/>
                <c:pt idx="0">
                  <c:v>7</c:v>
                </c:pt>
                <c:pt idx="1">
                  <c:v>8</c:v>
                </c:pt>
                <c:pt idx="2">
                  <c:v>12</c:v>
                </c:pt>
                <c:pt idx="3">
                  <c:v>13</c:v>
                </c:pt>
                <c:pt idx="4">
                  <c:v>16</c:v>
                </c:pt>
                <c:pt idx="5">
                  <c:v>3</c:v>
                </c:pt>
                <c:pt idx="6">
                  <c:v>4</c:v>
                </c:pt>
                <c:pt idx="7">
                  <c:v>6</c:v>
                </c:pt>
                <c:pt idx="8">
                  <c:v>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43A-4DA5-8B8E-6BE29F64AE29}"/>
            </c:ext>
          </c:extLst>
        </c:ser>
        <c:ser>
          <c:idx val="1"/>
          <c:order val="1"/>
          <c:spPr>
            <a:ln>
              <a:solidFill>
                <a:srgbClr val="000000"/>
              </a:solidFill>
            </a:ln>
          </c:spPr>
          <c:marker>
            <c:symbol val="none"/>
          </c:marker>
          <c:xVal>
            <c:numRef>
              <c:f>'Reg-3'!$P$86:$P$87</c:f>
              <c:numCache>
                <c:formatCode>General</c:formatCode>
                <c:ptCount val="2"/>
                <c:pt idx="0">
                  <c:v>0</c:v>
                </c:pt>
                <c:pt idx="1">
                  <c:v>10</c:v>
                </c:pt>
              </c:numCache>
            </c:numRef>
          </c:xVal>
          <c:yVal>
            <c:numRef>
              <c:f>'Reg-3'!$Q$86:$Q$87</c:f>
              <c:numCache>
                <c:formatCode>General</c:formatCode>
                <c:ptCount val="2"/>
                <c:pt idx="0">
                  <c:v>10.888888888888889</c:v>
                </c:pt>
                <c:pt idx="1">
                  <c:v>6.2222222222222223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43A-4DA5-8B8E-6BE29F64AE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1375936"/>
        <c:axId val="871376496"/>
      </c:scatterChart>
      <c:valAx>
        <c:axId val="871375936"/>
        <c:scaling>
          <c:orientation val="minMax"/>
          <c:max val="1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X</a:t>
                </a:r>
              </a:p>
            </c:rich>
          </c:tx>
          <c:layout>
            <c:manualLayout>
              <c:xMode val="edge"/>
              <c:yMode val="edge"/>
              <c:x val="0.53825926865938989"/>
              <c:y val="0.8051322372407716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871376496"/>
        <c:crosses val="autoZero"/>
        <c:crossBetween val="midCat"/>
      </c:valAx>
      <c:valAx>
        <c:axId val="871376496"/>
        <c:scaling>
          <c:orientation val="minMax"/>
          <c:max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</a:t>
                </a:r>
              </a:p>
            </c:rich>
          </c:tx>
          <c:layout>
            <c:manualLayout>
              <c:xMode val="edge"/>
              <c:yMode val="edge"/>
              <c:x val="4.2216413228187435E-2"/>
              <c:y val="0.3589761567315543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871375936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 pitchFamily="18" charset="0"/>
          <a:ea typeface="Arial"/>
          <a:cs typeface="Times New Roman" pitchFamily="18" charset="0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6343914041994743"/>
          <c:y val="0.1333340010717203"/>
          <c:w val="0.67406085958005268"/>
          <c:h val="0.51282308104507734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'Reg-3'!$B$99:$B$107</c:f>
              <c:numCache>
                <c:formatCode>General</c:formatCod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xVal>
          <c:yVal>
            <c:numRef>
              <c:f>'Reg-3'!$C$99:$C$107</c:f>
              <c:numCache>
                <c:formatCode>General</c:formatCode>
                <c:ptCount val="9"/>
                <c:pt idx="0">
                  <c:v>2</c:v>
                </c:pt>
                <c:pt idx="1">
                  <c:v>4</c:v>
                </c:pt>
                <c:pt idx="2">
                  <c:v>8</c:v>
                </c:pt>
                <c:pt idx="3">
                  <c:v>12</c:v>
                </c:pt>
                <c:pt idx="4">
                  <c:v>18</c:v>
                </c:pt>
                <c:pt idx="5">
                  <c:v>15</c:v>
                </c:pt>
                <c:pt idx="6">
                  <c:v>9</c:v>
                </c:pt>
                <c:pt idx="7">
                  <c:v>3</c:v>
                </c:pt>
                <c:pt idx="8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251-4FAC-AC20-0B38EDFB66F8}"/>
            </c:ext>
          </c:extLst>
        </c:ser>
        <c:ser>
          <c:idx val="1"/>
          <c:order val="1"/>
          <c:spPr>
            <a:ln>
              <a:solidFill>
                <a:srgbClr val="000000"/>
              </a:solidFill>
            </a:ln>
          </c:spPr>
          <c:marker>
            <c:symbol val="none"/>
          </c:marker>
          <c:xVal>
            <c:numRef>
              <c:f>'Reg-3'!$P$102:$P$103</c:f>
              <c:numCache>
                <c:formatCode>General</c:formatCode>
                <c:ptCount val="2"/>
                <c:pt idx="0">
                  <c:v>0</c:v>
                </c:pt>
                <c:pt idx="1">
                  <c:v>10</c:v>
                </c:pt>
              </c:numCache>
            </c:numRef>
          </c:xVal>
          <c:yVal>
            <c:numRef>
              <c:f>'Reg-3'!$Q$102:$Q$103</c:f>
              <c:numCache>
                <c:formatCode>General</c:formatCode>
                <c:ptCount val="2"/>
                <c:pt idx="0">
                  <c:v>8.1666666666666661</c:v>
                </c:pt>
                <c:pt idx="1">
                  <c:v>7.833333333333333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251-4FAC-AC20-0B38EDFB66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1379296"/>
        <c:axId val="871379856"/>
      </c:scatterChart>
      <c:valAx>
        <c:axId val="871379296"/>
        <c:scaling>
          <c:orientation val="minMax"/>
          <c:max val="1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X</a:t>
                </a:r>
              </a:p>
            </c:rich>
          </c:tx>
          <c:layout>
            <c:manualLayout>
              <c:xMode val="edge"/>
              <c:yMode val="edge"/>
              <c:x val="0.53825926865939"/>
              <c:y val="0.8051322372407716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871379856"/>
        <c:crosses val="autoZero"/>
        <c:crossBetween val="midCat"/>
      </c:valAx>
      <c:valAx>
        <c:axId val="871379856"/>
        <c:scaling>
          <c:orientation val="minMax"/>
          <c:max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</a:t>
                </a:r>
              </a:p>
            </c:rich>
          </c:tx>
          <c:layout>
            <c:manualLayout>
              <c:xMode val="edge"/>
              <c:yMode val="edge"/>
              <c:x val="4.2216413228187449E-2"/>
              <c:y val="0.3589761567315543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871379296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 pitchFamily="18" charset="0"/>
          <a:ea typeface="Arial"/>
          <a:cs typeface="Times New Roman" pitchFamily="18" charset="0"/>
        </a:defRPr>
      </a:pPr>
      <a:endParaRPr lang="en-US"/>
    </a:p>
  </c:txPr>
  <c:printSettings>
    <c:headerFooter alignWithMargins="0"/>
    <c:pageMargins b="1" l="0.75000000000000078" r="0.75000000000000078" t="1" header="0.5" footer="0.5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4256502956585679"/>
          <c:y val="0.13333400107172036"/>
          <c:w val="0.69517816109562169"/>
          <c:h val="0.51282308104507734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'Reg-3'!$B$114:$B$122</c:f>
              <c:numCache>
                <c:formatCode>General</c:formatCod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xVal>
          <c:yVal>
            <c:numRef>
              <c:f>'Reg-3'!$C$114:$C$122</c:f>
              <c:numCache>
                <c:formatCode>General</c:formatCode>
                <c:ptCount val="9"/>
                <c:pt idx="0">
                  <c:v>2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9</c:v>
                </c:pt>
                <c:pt idx="6">
                  <c:v>10</c:v>
                </c:pt>
                <c:pt idx="7">
                  <c:v>14</c:v>
                </c:pt>
                <c:pt idx="8">
                  <c:v>18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957-4A6E-823D-16E2C600F249}"/>
            </c:ext>
          </c:extLst>
        </c:ser>
        <c:ser>
          <c:idx val="1"/>
          <c:order val="1"/>
          <c:spPr>
            <a:ln>
              <a:solidFill>
                <a:srgbClr val="000000"/>
              </a:solidFill>
            </a:ln>
          </c:spPr>
          <c:marker>
            <c:symbol val="none"/>
          </c:marker>
          <c:xVal>
            <c:numRef>
              <c:f>'Reg-3'!$P$117:$P$118</c:f>
              <c:numCache>
                <c:formatCode>General</c:formatCode>
                <c:ptCount val="2"/>
                <c:pt idx="0">
                  <c:v>0</c:v>
                </c:pt>
                <c:pt idx="1">
                  <c:v>10</c:v>
                </c:pt>
              </c:numCache>
            </c:numRef>
          </c:xVal>
          <c:yVal>
            <c:numRef>
              <c:f>'Reg-3'!$Q$117:$Q$118</c:f>
              <c:numCache>
                <c:formatCode>General</c:formatCode>
                <c:ptCount val="2"/>
                <c:pt idx="0">
                  <c:v>2.2499999999999991</c:v>
                </c:pt>
                <c:pt idx="1">
                  <c:v>17.083333333333332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957-4A6E-823D-16E2C600F2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2753952"/>
        <c:axId val="872754512"/>
      </c:scatterChart>
      <c:valAx>
        <c:axId val="872753952"/>
        <c:scaling>
          <c:orientation val="minMax"/>
          <c:max val="1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X</a:t>
                </a:r>
              </a:p>
            </c:rich>
          </c:tx>
          <c:layout>
            <c:manualLayout>
              <c:xMode val="edge"/>
              <c:yMode val="edge"/>
              <c:x val="0.53825926865939022"/>
              <c:y val="0.8051322372407716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872754512"/>
        <c:crosses val="autoZero"/>
        <c:crossBetween val="midCat"/>
      </c:valAx>
      <c:valAx>
        <c:axId val="872754512"/>
        <c:scaling>
          <c:orientation val="minMax"/>
          <c:max val="2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</a:t>
                </a:r>
              </a:p>
            </c:rich>
          </c:tx>
          <c:layout>
            <c:manualLayout>
              <c:xMode val="edge"/>
              <c:yMode val="edge"/>
              <c:x val="4.221641322818747E-2"/>
              <c:y val="0.3589761567315543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872753952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 pitchFamily="18" charset="0"/>
          <a:ea typeface="Arial"/>
          <a:cs typeface="Times New Roman" pitchFamily="18" charset="0"/>
        </a:defRPr>
      </a:pPr>
      <a:endParaRPr lang="en-US"/>
    </a:p>
  </c:txPr>
  <c:printSettings>
    <c:headerFooter alignWithMargins="0"/>
    <c:pageMargins b="1" l="0.750000000000001" r="0.750000000000001" t="1" header="0.5" footer="0.5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4256502956585679"/>
          <c:y val="0.13333400107172039"/>
          <c:w val="0.69517816109562169"/>
          <c:h val="0.51282308104507734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'Reg-3'!$B$129:$B$137</c:f>
              <c:numCache>
                <c:formatCode>General</c:formatCod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xVal>
          <c:yVal>
            <c:numRef>
              <c:f>'Reg-3'!$C$129:$C$137</c:f>
              <c:numCache>
                <c:formatCode>General</c:formatCode>
                <c:ptCount val="9"/>
                <c:pt idx="0">
                  <c:v>1</c:v>
                </c:pt>
                <c:pt idx="1">
                  <c:v>6</c:v>
                </c:pt>
                <c:pt idx="2">
                  <c:v>10</c:v>
                </c:pt>
                <c:pt idx="3">
                  <c:v>13</c:v>
                </c:pt>
                <c:pt idx="4">
                  <c:v>15</c:v>
                </c:pt>
                <c:pt idx="5">
                  <c:v>16</c:v>
                </c:pt>
                <c:pt idx="6">
                  <c:v>15</c:v>
                </c:pt>
                <c:pt idx="7">
                  <c:v>16</c:v>
                </c:pt>
                <c:pt idx="8">
                  <c:v>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A02-4C1F-8561-8E5DAC6B71AE}"/>
            </c:ext>
          </c:extLst>
        </c:ser>
        <c:ser>
          <c:idx val="1"/>
          <c:order val="1"/>
          <c:spPr>
            <a:ln>
              <a:solidFill>
                <a:srgbClr val="000000"/>
              </a:solidFill>
            </a:ln>
          </c:spPr>
          <c:marker>
            <c:symbol val="none"/>
          </c:marker>
          <c:xVal>
            <c:numRef>
              <c:f>'Reg-3'!$P$132:$P$133</c:f>
              <c:numCache>
                <c:formatCode>General</c:formatCode>
                <c:ptCount val="2"/>
                <c:pt idx="0">
                  <c:v>0</c:v>
                </c:pt>
                <c:pt idx="1">
                  <c:v>10</c:v>
                </c:pt>
              </c:numCache>
            </c:numRef>
          </c:xVal>
          <c:yVal>
            <c:numRef>
              <c:f>'Reg-3'!$Q$132:$Q$133</c:f>
              <c:numCache>
                <c:formatCode>General</c:formatCode>
                <c:ptCount val="2"/>
                <c:pt idx="0">
                  <c:v>3.4166666666666679</c:v>
                </c:pt>
                <c:pt idx="1">
                  <c:v>20.583333333333332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A02-4C1F-8561-8E5DAC6B71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2757312"/>
        <c:axId val="872757872"/>
      </c:scatterChart>
      <c:valAx>
        <c:axId val="872757312"/>
        <c:scaling>
          <c:orientation val="minMax"/>
          <c:max val="1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X</a:t>
                </a:r>
              </a:p>
            </c:rich>
          </c:tx>
          <c:layout>
            <c:manualLayout>
              <c:xMode val="edge"/>
              <c:yMode val="edge"/>
              <c:x val="0.53825926865939033"/>
              <c:y val="0.8051322372407716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872757872"/>
        <c:crosses val="autoZero"/>
        <c:crossBetween val="midCat"/>
      </c:valAx>
      <c:valAx>
        <c:axId val="872757872"/>
        <c:scaling>
          <c:orientation val="minMax"/>
          <c:max val="2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</a:t>
                </a:r>
              </a:p>
            </c:rich>
          </c:tx>
          <c:layout>
            <c:manualLayout>
              <c:xMode val="edge"/>
              <c:yMode val="edge"/>
              <c:x val="4.2216413228187484E-2"/>
              <c:y val="0.3589761567315543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872757312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 pitchFamily="18" charset="0"/>
          <a:ea typeface="Arial"/>
          <a:cs typeface="Times New Roman" pitchFamily="18" charset="0"/>
        </a:defRPr>
      </a:pPr>
      <a:endParaRPr lang="en-US"/>
    </a:p>
  </c:txPr>
  <c:printSettings>
    <c:headerFooter alignWithMargins="0"/>
    <c:pageMargins b="1" l="0.75000000000000111" r="0.75000000000000111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50417873951121"/>
          <c:y val="0.13333400107172022"/>
          <c:w val="0.76781101558765852"/>
          <c:h val="0.51282308104507734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'Corr-1'!$R$6:$R$14</c:f>
              <c:numCache>
                <c:formatCode>General</c:formatCod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xVal>
          <c:yVal>
            <c:numRef>
              <c:f>'Corr-1'!$S$6:$S$14</c:f>
              <c:numCache>
                <c:formatCode>General</c:formatCode>
                <c:ptCount val="9"/>
                <c:pt idx="0">
                  <c:v>9</c:v>
                </c:pt>
                <c:pt idx="1">
                  <c:v>6</c:v>
                </c:pt>
                <c:pt idx="2">
                  <c:v>5</c:v>
                </c:pt>
                <c:pt idx="3">
                  <c:v>7</c:v>
                </c:pt>
                <c:pt idx="4">
                  <c:v>5</c:v>
                </c:pt>
                <c:pt idx="5">
                  <c:v>4</c:v>
                </c:pt>
                <c:pt idx="6">
                  <c:v>3</c:v>
                </c:pt>
                <c:pt idx="7">
                  <c:v>3</c:v>
                </c:pt>
                <c:pt idx="8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D4B-4366-B750-86AC319A06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274752"/>
        <c:axId val="61461248"/>
      </c:scatterChart>
      <c:valAx>
        <c:axId val="612747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X</a:t>
                </a:r>
              </a:p>
            </c:rich>
          </c:tx>
          <c:layout>
            <c:manualLayout>
              <c:xMode val="edge"/>
              <c:yMode val="edge"/>
              <c:x val="0.53825926865938956"/>
              <c:y val="0.8051322372407716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61461248"/>
        <c:crosses val="autoZero"/>
        <c:crossBetween val="midCat"/>
      </c:valAx>
      <c:valAx>
        <c:axId val="61461248"/>
        <c:scaling>
          <c:orientation val="minMax"/>
          <c:max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</a:t>
                </a:r>
              </a:p>
            </c:rich>
          </c:tx>
          <c:layout>
            <c:manualLayout>
              <c:xMode val="edge"/>
              <c:yMode val="edge"/>
              <c:x val="4.2216413228187422E-2"/>
              <c:y val="0.3589761567315543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61274752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 pitchFamily="18" charset="0"/>
          <a:ea typeface="Arial"/>
          <a:cs typeface="Times New Roman" pitchFamily="18" charset="0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4256502956585679"/>
          <c:y val="0.13333400107172039"/>
          <c:w val="0.69517816109562169"/>
          <c:h val="0.51282308104507734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solidFill>
                <a:schemeClr val="dk1"/>
              </a:solidFill>
            </a:ln>
          </c:spPr>
          <c:marker>
            <c:spPr>
              <a:ln>
                <a:solidFill>
                  <a:schemeClr val="tx1"/>
                </a:solidFill>
              </a:ln>
            </c:spPr>
          </c:marker>
          <c:xVal>
            <c:numRef>
              <c:f>'Reg-3'!$P$147:$P$148</c:f>
              <c:numCache>
                <c:formatCode>General</c:formatCode>
                <c:ptCount val="2"/>
                <c:pt idx="0">
                  <c:v>0</c:v>
                </c:pt>
                <c:pt idx="1">
                  <c:v>10</c:v>
                </c:pt>
              </c:numCache>
            </c:numRef>
          </c:xVal>
          <c:yVal>
            <c:numRef>
              <c:f>'Reg-3'!$Q$147:$Q$148</c:f>
              <c:numCache>
                <c:formatCode>General</c:formatCode>
                <c:ptCount val="2"/>
                <c:pt idx="0">
                  <c:v>8</c:v>
                </c:pt>
                <c:pt idx="1">
                  <c:v>5.3333333333333339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0A0-4D4E-8997-13B446887097}"/>
            </c:ext>
          </c:extLst>
        </c:ser>
        <c:ser>
          <c:idx val="1"/>
          <c:order val="1"/>
          <c:spPr>
            <a:ln w="28575">
              <a:noFill/>
            </a:ln>
          </c:spPr>
          <c:marker>
            <c:symbol val="circl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'Reg-3'!$B$144:$B$152</c:f>
              <c:numCache>
                <c:formatCode>General</c:formatCod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xVal>
          <c:yVal>
            <c:numRef>
              <c:f>'Reg-3'!$C$144:$C$152</c:f>
              <c:numCache>
                <c:formatCode>General</c:formatCode>
                <c:ptCount val="9"/>
                <c:pt idx="0">
                  <c:v>16</c:v>
                </c:pt>
                <c:pt idx="1">
                  <c:v>9</c:v>
                </c:pt>
                <c:pt idx="2">
                  <c:v>4</c:v>
                </c:pt>
                <c:pt idx="3">
                  <c:v>3</c:v>
                </c:pt>
                <c:pt idx="4">
                  <c:v>3</c:v>
                </c:pt>
                <c:pt idx="5">
                  <c:v>2</c:v>
                </c:pt>
                <c:pt idx="6">
                  <c:v>3</c:v>
                </c:pt>
                <c:pt idx="7">
                  <c:v>2</c:v>
                </c:pt>
                <c:pt idx="8">
                  <c:v>18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0A0-4D4E-8997-13B4468870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2760672"/>
        <c:axId val="872761232"/>
      </c:scatterChart>
      <c:valAx>
        <c:axId val="872760672"/>
        <c:scaling>
          <c:orientation val="minMax"/>
          <c:max val="1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X</a:t>
                </a:r>
              </a:p>
            </c:rich>
          </c:tx>
          <c:layout>
            <c:manualLayout>
              <c:xMode val="edge"/>
              <c:yMode val="edge"/>
              <c:x val="0.53825926865939033"/>
              <c:y val="0.8051322372407716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872761232"/>
        <c:crosses val="autoZero"/>
        <c:crossBetween val="midCat"/>
      </c:valAx>
      <c:valAx>
        <c:axId val="872761232"/>
        <c:scaling>
          <c:orientation val="minMax"/>
          <c:max val="2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</a:t>
                </a:r>
              </a:p>
            </c:rich>
          </c:tx>
          <c:layout>
            <c:manualLayout>
              <c:xMode val="edge"/>
              <c:yMode val="edge"/>
              <c:x val="4.2216413228187484E-2"/>
              <c:y val="0.3589761567315543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872760672"/>
        <c:crosses val="autoZero"/>
        <c:crossBetween val="midCat"/>
      </c:valAx>
      <c:spPr>
        <a:solidFill>
          <a:schemeClr val="lt1"/>
        </a:solidFill>
        <a:ln w="25400" cap="flat" cmpd="sng" algn="ctr">
          <a:solidFill>
            <a:schemeClr val="dk1"/>
          </a:solidFill>
          <a:prstDash val="solid"/>
        </a:ln>
        <a:effectLst/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 pitchFamily="18" charset="0"/>
          <a:ea typeface="Arial"/>
          <a:cs typeface="Times New Roman" pitchFamily="18" charset="0"/>
        </a:defRPr>
      </a:pPr>
      <a:endParaRPr lang="en-US"/>
    </a:p>
  </c:txPr>
  <c:printSettings>
    <c:headerFooter alignWithMargins="0"/>
    <c:pageMargins b="1" l="0.75000000000000111" r="0.75000000000000111" t="1" header="0.5" footer="0.5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50417873951121"/>
          <c:y val="0.13333400107172022"/>
          <c:w val="0.76781101558765852"/>
          <c:h val="0.51282308104507734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'Reg-4'!$B$5:$B$13</c:f>
              <c:numCache>
                <c:formatCode>General</c:formatCod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xVal>
          <c:yVal>
            <c:numRef>
              <c:f>'Reg-4'!$C$5:$C$13</c:f>
              <c:numCache>
                <c:formatCode>General</c:formatCode>
                <c:ptCount val="9"/>
                <c:pt idx="0">
                  <c:v>1</c:v>
                </c:pt>
                <c:pt idx="1">
                  <c:v>7</c:v>
                </c:pt>
                <c:pt idx="2">
                  <c:v>12</c:v>
                </c:pt>
                <c:pt idx="3">
                  <c:v>14</c:v>
                </c:pt>
                <c:pt idx="4">
                  <c:v>17</c:v>
                </c:pt>
                <c:pt idx="5">
                  <c:v>17</c:v>
                </c:pt>
                <c:pt idx="6">
                  <c:v>16</c:v>
                </c:pt>
                <c:pt idx="7">
                  <c:v>16</c:v>
                </c:pt>
                <c:pt idx="8">
                  <c:v>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443-4E1A-A27D-3F10DF08A6F8}"/>
            </c:ext>
          </c:extLst>
        </c:ser>
        <c:ser>
          <c:idx val="1"/>
          <c:order val="1"/>
          <c:marker>
            <c:symbol val="none"/>
          </c:marker>
          <c:dPt>
            <c:idx val="1"/>
            <c:bubble3D val="0"/>
            <c:spPr>
              <a:ln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2-6443-4E1A-A27D-3F10DF08A6F8}"/>
              </c:ext>
            </c:extLst>
          </c:dPt>
          <c:xVal>
            <c:numRef>
              <c:f>'Reg-4'!$N$8:$N$9</c:f>
              <c:numCache>
                <c:formatCode>General</c:formatCode>
                <c:ptCount val="2"/>
                <c:pt idx="0">
                  <c:v>0</c:v>
                </c:pt>
                <c:pt idx="1">
                  <c:v>10</c:v>
                </c:pt>
              </c:numCache>
            </c:numRef>
          </c:xVal>
          <c:yVal>
            <c:numRef>
              <c:f>'Reg-4'!$O$8:$O$9</c:f>
              <c:numCache>
                <c:formatCode>General</c:formatCode>
                <c:ptCount val="2"/>
                <c:pt idx="0">
                  <c:v>4.9444444444444429</c:v>
                </c:pt>
                <c:pt idx="1">
                  <c:v>20.611111111111114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6443-4E1A-A27D-3F10DF08A6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84504928"/>
        <c:axId val="884505488"/>
      </c:scatterChart>
      <c:valAx>
        <c:axId val="8845049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X</a:t>
                </a:r>
              </a:p>
            </c:rich>
          </c:tx>
          <c:layout>
            <c:manualLayout>
              <c:xMode val="edge"/>
              <c:yMode val="edge"/>
              <c:x val="0.53825926865938956"/>
              <c:y val="0.8051322372407716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884505488"/>
        <c:crosses val="autoZero"/>
        <c:crossBetween val="midCat"/>
      </c:valAx>
      <c:valAx>
        <c:axId val="884505488"/>
        <c:scaling>
          <c:orientation val="minMax"/>
          <c:max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</a:t>
                </a:r>
              </a:p>
            </c:rich>
          </c:tx>
          <c:layout>
            <c:manualLayout>
              <c:xMode val="edge"/>
              <c:yMode val="edge"/>
              <c:x val="4.2216413228187422E-2"/>
              <c:y val="0.3589761567315543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884504928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 pitchFamily="18" charset="0"/>
          <a:ea typeface="Arial"/>
          <a:cs typeface="Times New Roman" pitchFamily="18" charset="0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50417873951121"/>
          <c:y val="0.13333400107172022"/>
          <c:w val="0.76781101558765852"/>
          <c:h val="0.51282308104507734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'Reg-4'!$B$20:$B$28</c:f>
              <c:numCache>
                <c:formatCode>General</c:formatCod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xVal>
          <c:yVal>
            <c:numRef>
              <c:f>'Reg-4'!$C$20:$C$28</c:f>
              <c:numCache>
                <c:formatCode>General</c:formatCode>
                <c:ptCount val="9"/>
                <c:pt idx="0">
                  <c:v>2</c:v>
                </c:pt>
                <c:pt idx="1">
                  <c:v>6</c:v>
                </c:pt>
                <c:pt idx="2">
                  <c:v>5</c:v>
                </c:pt>
                <c:pt idx="3">
                  <c:v>16</c:v>
                </c:pt>
                <c:pt idx="4">
                  <c:v>10</c:v>
                </c:pt>
                <c:pt idx="5">
                  <c:v>7</c:v>
                </c:pt>
                <c:pt idx="6">
                  <c:v>11</c:v>
                </c:pt>
                <c:pt idx="7">
                  <c:v>16</c:v>
                </c:pt>
                <c:pt idx="8">
                  <c:v>17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B5E-41CB-B974-2DD5370788A9}"/>
            </c:ext>
          </c:extLst>
        </c:ser>
        <c:ser>
          <c:idx val="1"/>
          <c:order val="1"/>
          <c:spPr>
            <a:ln>
              <a:solidFill>
                <a:srgbClr val="000000"/>
              </a:solidFill>
            </a:ln>
          </c:spPr>
          <c:marker>
            <c:symbol val="none"/>
          </c:marker>
          <c:xVal>
            <c:numRef>
              <c:f>'Reg-4'!$N$23:$N$24</c:f>
              <c:numCache>
                <c:formatCode>General</c:formatCode>
                <c:ptCount val="2"/>
                <c:pt idx="0">
                  <c:v>0</c:v>
                </c:pt>
                <c:pt idx="1">
                  <c:v>10</c:v>
                </c:pt>
              </c:numCache>
            </c:numRef>
          </c:xVal>
          <c:yVal>
            <c:numRef>
              <c:f>'Reg-4'!$O$23:$O$24</c:f>
              <c:numCache>
                <c:formatCode>General</c:formatCode>
                <c:ptCount val="2"/>
                <c:pt idx="0">
                  <c:v>2.25</c:v>
                </c:pt>
                <c:pt idx="1">
                  <c:v>17.75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B5E-41CB-B974-2DD5370788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84509408"/>
        <c:axId val="884509968"/>
      </c:scatterChart>
      <c:valAx>
        <c:axId val="8845094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X</a:t>
                </a:r>
              </a:p>
            </c:rich>
          </c:tx>
          <c:layout>
            <c:manualLayout>
              <c:xMode val="edge"/>
              <c:yMode val="edge"/>
              <c:x val="0.53825926865938956"/>
              <c:y val="0.8051322372407716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884509968"/>
        <c:crosses val="autoZero"/>
        <c:crossBetween val="midCat"/>
      </c:valAx>
      <c:valAx>
        <c:axId val="8845099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</a:t>
                </a:r>
              </a:p>
            </c:rich>
          </c:tx>
          <c:layout>
            <c:manualLayout>
              <c:xMode val="edge"/>
              <c:yMode val="edge"/>
              <c:x val="4.2216413228187422E-2"/>
              <c:y val="0.3589761567315543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884509408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 pitchFamily="18" charset="0"/>
          <a:ea typeface="Arial"/>
          <a:cs typeface="Times New Roman" pitchFamily="18" charset="0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50417873951121"/>
          <c:y val="0.13333400107172022"/>
          <c:w val="0.76781101558765852"/>
          <c:h val="0.51282308104507734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'Reg-4'!$B$35:$B$43</c:f>
              <c:numCache>
                <c:formatCode>General</c:formatCod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xVal>
          <c:yVal>
            <c:numRef>
              <c:f>'Reg-4'!$C$35:$C$43</c:f>
              <c:numCache>
                <c:formatCode>General</c:formatCode>
                <c:ptCount val="9"/>
                <c:pt idx="0">
                  <c:v>2</c:v>
                </c:pt>
                <c:pt idx="1">
                  <c:v>5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12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4EF-429E-9062-18F8BD3A44FB}"/>
            </c:ext>
          </c:extLst>
        </c:ser>
        <c:ser>
          <c:idx val="1"/>
          <c:order val="1"/>
          <c:spPr>
            <a:ln w="28575">
              <a:solidFill>
                <a:srgbClr val="000000"/>
              </a:solidFill>
            </a:ln>
          </c:spPr>
          <c:marker>
            <c:symbol val="none"/>
          </c:marker>
          <c:xVal>
            <c:numRef>
              <c:f>'Reg-4'!$N$38:$N$39</c:f>
              <c:numCache>
                <c:formatCode>General</c:formatCode>
                <c:ptCount val="2"/>
                <c:pt idx="0">
                  <c:v>0</c:v>
                </c:pt>
                <c:pt idx="1">
                  <c:v>10</c:v>
                </c:pt>
              </c:numCache>
            </c:numRef>
          </c:xVal>
          <c:yVal>
            <c:numRef>
              <c:f>'Reg-4'!$O$38:$O$39</c:f>
              <c:numCache>
                <c:formatCode>General</c:formatCode>
                <c:ptCount val="2"/>
                <c:pt idx="0">
                  <c:v>1.2777777777777786</c:v>
                </c:pt>
                <c:pt idx="1">
                  <c:v>19.611111111111111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4EF-429E-9062-18F8BD3A44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84913200"/>
        <c:axId val="884913760"/>
      </c:scatterChart>
      <c:valAx>
        <c:axId val="8849132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X</a:t>
                </a:r>
              </a:p>
            </c:rich>
          </c:tx>
          <c:layout>
            <c:manualLayout>
              <c:xMode val="edge"/>
              <c:yMode val="edge"/>
              <c:x val="0.53825926865938956"/>
              <c:y val="0.8051322372407716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884913760"/>
        <c:crosses val="autoZero"/>
        <c:crossBetween val="midCat"/>
      </c:valAx>
      <c:valAx>
        <c:axId val="884913760"/>
        <c:scaling>
          <c:orientation val="minMax"/>
          <c:max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</a:t>
                </a:r>
              </a:p>
            </c:rich>
          </c:tx>
          <c:layout>
            <c:manualLayout>
              <c:xMode val="edge"/>
              <c:yMode val="edge"/>
              <c:x val="4.2216413228187422E-2"/>
              <c:y val="0.3589761567315543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884913200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 pitchFamily="18" charset="0"/>
          <a:ea typeface="Arial"/>
          <a:cs typeface="Times New Roman" pitchFamily="18" charset="0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50417873951121"/>
          <c:y val="0.13333400107172022"/>
          <c:w val="0.76781101558765852"/>
          <c:h val="0.51282308104507734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'Reg-4'!$B$50:$B$58</c:f>
              <c:numCache>
                <c:formatCode>General</c:formatCod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xVal>
          <c:yVal>
            <c:numRef>
              <c:f>'Reg-4'!$C$50:$C$58</c:f>
              <c:numCache>
                <c:formatCode>General</c:formatCode>
                <c:ptCount val="9"/>
                <c:pt idx="0">
                  <c:v>2</c:v>
                </c:pt>
                <c:pt idx="1">
                  <c:v>4</c:v>
                </c:pt>
                <c:pt idx="2">
                  <c:v>5</c:v>
                </c:pt>
                <c:pt idx="3">
                  <c:v>8</c:v>
                </c:pt>
                <c:pt idx="4">
                  <c:v>7</c:v>
                </c:pt>
                <c:pt idx="5">
                  <c:v>12</c:v>
                </c:pt>
                <c:pt idx="6">
                  <c:v>8</c:v>
                </c:pt>
                <c:pt idx="7">
                  <c:v>19</c:v>
                </c:pt>
                <c:pt idx="8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B2A-44BF-BFC0-8AFC8DCD63BA}"/>
            </c:ext>
          </c:extLst>
        </c:ser>
        <c:ser>
          <c:idx val="1"/>
          <c:order val="1"/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'Reg-4'!$N$53:$N$54</c:f>
              <c:numCache>
                <c:formatCode>General</c:formatCode>
                <c:ptCount val="2"/>
                <c:pt idx="0">
                  <c:v>0</c:v>
                </c:pt>
                <c:pt idx="1">
                  <c:v>10</c:v>
                </c:pt>
              </c:numCache>
            </c:numRef>
          </c:xVal>
          <c:yVal>
            <c:numRef>
              <c:f>'Reg-4'!$O$53:$O$54</c:f>
              <c:numCache>
                <c:formatCode>General</c:formatCode>
                <c:ptCount val="2"/>
                <c:pt idx="0">
                  <c:v>1.0833333333333339</c:v>
                </c:pt>
                <c:pt idx="1">
                  <c:v>15.583333333333334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B2A-44BF-BFC0-8AFC8DCD63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84917680"/>
        <c:axId val="884918240"/>
      </c:scatterChart>
      <c:valAx>
        <c:axId val="8849176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X</a:t>
                </a:r>
              </a:p>
            </c:rich>
          </c:tx>
          <c:layout>
            <c:manualLayout>
              <c:xMode val="edge"/>
              <c:yMode val="edge"/>
              <c:x val="0.53825926865938956"/>
              <c:y val="0.8051322372407716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884918240"/>
        <c:crosses val="autoZero"/>
        <c:crossBetween val="midCat"/>
      </c:valAx>
      <c:valAx>
        <c:axId val="884918240"/>
        <c:scaling>
          <c:orientation val="minMax"/>
          <c:max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</a:t>
                </a:r>
              </a:p>
            </c:rich>
          </c:tx>
          <c:layout>
            <c:manualLayout>
              <c:xMode val="edge"/>
              <c:yMode val="edge"/>
              <c:x val="4.2216413228187422E-2"/>
              <c:y val="0.3589761567315543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884917680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 pitchFamily="18" charset="0"/>
          <a:ea typeface="Arial"/>
          <a:cs typeface="Times New Roman" pitchFamily="18" charset="0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50417873951121"/>
          <c:y val="0.13333400107172022"/>
          <c:w val="0.76781101558765852"/>
          <c:h val="0.51282308104507734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'Reg-4'!$B$66:$B$74</c:f>
              <c:numCache>
                <c:formatCode>General</c:formatCode>
                <c:ptCount val="9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45</c:v>
                </c:pt>
              </c:numCache>
            </c:numRef>
          </c:xVal>
          <c:yVal>
            <c:numRef>
              <c:f>'Reg-4'!$C$65:$C$73</c:f>
              <c:numCache>
                <c:formatCode>General</c:formatCode>
                <c:ptCount val="9"/>
                <c:pt idx="0">
                  <c:v>19</c:v>
                </c:pt>
                <c:pt idx="1">
                  <c:v>15</c:v>
                </c:pt>
                <c:pt idx="2">
                  <c:v>6</c:v>
                </c:pt>
                <c:pt idx="3">
                  <c:v>12</c:v>
                </c:pt>
                <c:pt idx="4">
                  <c:v>10</c:v>
                </c:pt>
                <c:pt idx="5">
                  <c:v>15</c:v>
                </c:pt>
                <c:pt idx="6">
                  <c:v>4</c:v>
                </c:pt>
                <c:pt idx="7">
                  <c:v>8</c:v>
                </c:pt>
                <c:pt idx="8">
                  <c:v>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67E-406C-9F18-79CF480863D8}"/>
            </c:ext>
          </c:extLst>
        </c:ser>
        <c:ser>
          <c:idx val="1"/>
          <c:order val="1"/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'Reg-4'!$N$68:$N$69</c:f>
              <c:numCache>
                <c:formatCode>General</c:formatCode>
                <c:ptCount val="2"/>
                <c:pt idx="0">
                  <c:v>0</c:v>
                </c:pt>
                <c:pt idx="1">
                  <c:v>10</c:v>
                </c:pt>
              </c:numCache>
            </c:numRef>
          </c:xVal>
          <c:yVal>
            <c:numRef>
              <c:f>'Reg-4'!$O$68:$O$69</c:f>
              <c:numCache>
                <c:formatCode>General</c:formatCode>
                <c:ptCount val="2"/>
                <c:pt idx="0">
                  <c:v>17.611111111111111</c:v>
                </c:pt>
                <c:pt idx="1">
                  <c:v>2.6111111111111089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67E-406C-9F18-79CF480863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81275056"/>
        <c:axId val="881275616"/>
      </c:scatterChart>
      <c:valAx>
        <c:axId val="881275056"/>
        <c:scaling>
          <c:orientation val="minMax"/>
          <c:max val="15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X</a:t>
                </a:r>
              </a:p>
            </c:rich>
          </c:tx>
          <c:layout>
            <c:manualLayout>
              <c:xMode val="edge"/>
              <c:yMode val="edge"/>
              <c:x val="0.53825926865938956"/>
              <c:y val="0.8051322372407716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881275616"/>
        <c:crosses val="autoZero"/>
        <c:crossBetween val="midCat"/>
        <c:majorUnit val="5"/>
      </c:valAx>
      <c:valAx>
        <c:axId val="881275616"/>
        <c:scaling>
          <c:orientation val="minMax"/>
          <c:max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</a:t>
                </a:r>
              </a:p>
            </c:rich>
          </c:tx>
          <c:layout>
            <c:manualLayout>
              <c:xMode val="edge"/>
              <c:yMode val="edge"/>
              <c:x val="4.2216413228187422E-2"/>
              <c:y val="0.3589761567315543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881275056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 pitchFamily="18" charset="0"/>
          <a:ea typeface="Arial"/>
          <a:cs typeface="Times New Roman" pitchFamily="18" charset="0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50417873951121"/>
          <c:y val="0.13333400107172022"/>
          <c:w val="0.76781101558765852"/>
          <c:h val="0.51282308104507734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'Reg-4'!$B$80:$B$88</c:f>
              <c:numCache>
                <c:formatCode>General</c:formatCod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xVal>
          <c:yVal>
            <c:numRef>
              <c:f>'Reg-4'!$C$80:$C$88</c:f>
              <c:numCache>
                <c:formatCode>General</c:formatCode>
                <c:ptCount val="9"/>
                <c:pt idx="0">
                  <c:v>9</c:v>
                </c:pt>
                <c:pt idx="1">
                  <c:v>8</c:v>
                </c:pt>
                <c:pt idx="2">
                  <c:v>7</c:v>
                </c:pt>
                <c:pt idx="3">
                  <c:v>6</c:v>
                </c:pt>
                <c:pt idx="4">
                  <c:v>9</c:v>
                </c:pt>
                <c:pt idx="5">
                  <c:v>4</c:v>
                </c:pt>
                <c:pt idx="6">
                  <c:v>3</c:v>
                </c:pt>
                <c:pt idx="7">
                  <c:v>2</c:v>
                </c:pt>
                <c:pt idx="8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11B-444A-8C91-D81C1DFBB1A0}"/>
            </c:ext>
          </c:extLst>
        </c:ser>
        <c:ser>
          <c:idx val="1"/>
          <c:order val="1"/>
          <c:spPr>
            <a:ln>
              <a:solidFill>
                <a:srgbClr val="000000"/>
              </a:solidFill>
            </a:ln>
          </c:spPr>
          <c:marker>
            <c:symbol val="none"/>
          </c:marker>
          <c:xVal>
            <c:numRef>
              <c:f>'Reg-4'!$N$83:$N$84</c:f>
              <c:numCache>
                <c:formatCode>General</c:formatCode>
                <c:ptCount val="2"/>
                <c:pt idx="0">
                  <c:v>0</c:v>
                </c:pt>
                <c:pt idx="1">
                  <c:v>10</c:v>
                </c:pt>
              </c:numCache>
            </c:numRef>
          </c:xVal>
          <c:yVal>
            <c:numRef>
              <c:f>'Reg-4'!$O$83:$O$84</c:f>
              <c:numCache>
                <c:formatCode>General</c:formatCode>
                <c:ptCount val="2"/>
                <c:pt idx="0">
                  <c:v>10.444444444444443</c:v>
                </c:pt>
                <c:pt idx="1">
                  <c:v>0.44444444444444464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11B-444A-8C91-D81C1DFBB1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81279536"/>
        <c:axId val="881280096"/>
      </c:scatterChart>
      <c:valAx>
        <c:axId val="8812795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X</a:t>
                </a:r>
              </a:p>
            </c:rich>
          </c:tx>
          <c:layout>
            <c:manualLayout>
              <c:xMode val="edge"/>
              <c:yMode val="edge"/>
              <c:x val="0.53825926865938956"/>
              <c:y val="0.8051322372407716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881280096"/>
        <c:crosses val="autoZero"/>
        <c:crossBetween val="midCat"/>
      </c:valAx>
      <c:valAx>
        <c:axId val="881280096"/>
        <c:scaling>
          <c:orientation val="minMax"/>
          <c:max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</a:t>
                </a:r>
              </a:p>
            </c:rich>
          </c:tx>
          <c:layout>
            <c:manualLayout>
              <c:xMode val="edge"/>
              <c:yMode val="edge"/>
              <c:x val="4.2216413228187422E-2"/>
              <c:y val="0.3589761567315543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881279536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 pitchFamily="18" charset="0"/>
          <a:ea typeface="Arial"/>
          <a:cs typeface="Times New Roman" pitchFamily="18" charset="0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50417873951118"/>
          <c:y val="0.13333400107172025"/>
          <c:w val="0.76781101558765863"/>
          <c:h val="0.51282308104507734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'Reg-4'!$B$95:$B$103</c:f>
              <c:numCache>
                <c:formatCode>General</c:formatCod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xVal>
          <c:yVal>
            <c:numRef>
              <c:f>'Reg-4'!$C$95:$C$103</c:f>
              <c:numCache>
                <c:formatCode>General</c:formatCode>
                <c:ptCount val="9"/>
                <c:pt idx="0">
                  <c:v>2</c:v>
                </c:pt>
                <c:pt idx="1">
                  <c:v>7</c:v>
                </c:pt>
                <c:pt idx="2">
                  <c:v>10</c:v>
                </c:pt>
                <c:pt idx="3">
                  <c:v>16</c:v>
                </c:pt>
                <c:pt idx="4">
                  <c:v>18</c:v>
                </c:pt>
                <c:pt idx="5">
                  <c:v>15</c:v>
                </c:pt>
                <c:pt idx="6">
                  <c:v>9</c:v>
                </c:pt>
                <c:pt idx="7">
                  <c:v>7</c:v>
                </c:pt>
                <c:pt idx="8">
                  <c:v>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CE0-4A9C-B55A-4668EF85BCB7}"/>
            </c:ext>
          </c:extLst>
        </c:ser>
        <c:ser>
          <c:idx val="1"/>
          <c:order val="1"/>
          <c:spPr>
            <a:ln>
              <a:solidFill>
                <a:srgbClr val="000000"/>
              </a:solidFill>
            </a:ln>
          </c:spPr>
          <c:marker>
            <c:symbol val="none"/>
          </c:marker>
          <c:xVal>
            <c:numRef>
              <c:f>'Reg-4'!$N$98:$N$99</c:f>
              <c:numCache>
                <c:formatCode>General</c:formatCode>
                <c:ptCount val="2"/>
                <c:pt idx="0">
                  <c:v>0</c:v>
                </c:pt>
                <c:pt idx="1">
                  <c:v>10</c:v>
                </c:pt>
              </c:numCache>
            </c:numRef>
          </c:xVal>
          <c:yVal>
            <c:numRef>
              <c:f>'Reg-4'!$O$98:$O$99</c:f>
              <c:numCache>
                <c:formatCode>General</c:formatCode>
                <c:ptCount val="2"/>
                <c:pt idx="0">
                  <c:v>9.5833333333333321</c:v>
                </c:pt>
                <c:pt idx="1">
                  <c:v>9.75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CE0-4A9C-B55A-4668EF85BC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85929296"/>
        <c:axId val="885929856"/>
      </c:scatterChart>
      <c:valAx>
        <c:axId val="8859292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X</a:t>
                </a:r>
              </a:p>
            </c:rich>
          </c:tx>
          <c:layout>
            <c:manualLayout>
              <c:xMode val="edge"/>
              <c:yMode val="edge"/>
              <c:x val="0.53825926865938978"/>
              <c:y val="0.8051322372407716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885929856"/>
        <c:crosses val="autoZero"/>
        <c:crossBetween val="midCat"/>
      </c:valAx>
      <c:valAx>
        <c:axId val="885929856"/>
        <c:scaling>
          <c:orientation val="minMax"/>
          <c:max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</a:t>
                </a:r>
              </a:p>
            </c:rich>
          </c:tx>
          <c:layout>
            <c:manualLayout>
              <c:xMode val="edge"/>
              <c:yMode val="edge"/>
              <c:x val="4.2216413228187429E-2"/>
              <c:y val="0.3589761567315543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885929296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 pitchFamily="18" charset="0"/>
          <a:ea typeface="Arial"/>
          <a:cs typeface="Times New Roman" pitchFamily="18" charset="0"/>
        </a:defRPr>
      </a:pPr>
      <a:endParaRPr lang="en-US"/>
    </a:p>
  </c:txPr>
  <c:printSettings>
    <c:headerFooter alignWithMargins="0"/>
    <c:pageMargins b="1" l="0.75000000000000044" r="0.75000000000000044" t="1" header="0.5" footer="0.5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50417873951118"/>
          <c:y val="0.1333340010717203"/>
          <c:w val="0.76781101558765863"/>
          <c:h val="0.51282308104507734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'Reg-4'!$B$110:$B$118</c:f>
              <c:numCache>
                <c:formatCode>General</c:formatCod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xVal>
          <c:yVal>
            <c:numRef>
              <c:f>'Reg-4'!$C$110:$C$118</c:f>
              <c:numCache>
                <c:formatCode>General</c:formatCode>
                <c:ptCount val="9"/>
                <c:pt idx="0">
                  <c:v>3</c:v>
                </c:pt>
                <c:pt idx="1">
                  <c:v>7</c:v>
                </c:pt>
                <c:pt idx="2">
                  <c:v>10</c:v>
                </c:pt>
                <c:pt idx="3">
                  <c:v>10</c:v>
                </c:pt>
                <c:pt idx="4">
                  <c:v>11</c:v>
                </c:pt>
                <c:pt idx="5">
                  <c:v>10</c:v>
                </c:pt>
                <c:pt idx="6">
                  <c:v>11</c:v>
                </c:pt>
                <c:pt idx="7">
                  <c:v>15</c:v>
                </c:pt>
                <c:pt idx="8">
                  <c:v>19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5F6-4A0C-A7F7-AB34D0C9D12E}"/>
            </c:ext>
          </c:extLst>
        </c:ser>
        <c:ser>
          <c:idx val="1"/>
          <c:order val="1"/>
          <c:spPr>
            <a:ln>
              <a:solidFill>
                <a:srgbClr val="000000"/>
              </a:solidFill>
            </a:ln>
          </c:spPr>
          <c:marker>
            <c:symbol val="none"/>
          </c:marker>
          <c:xVal>
            <c:numRef>
              <c:f>'Reg-4'!$N$113:$N$114</c:f>
              <c:numCache>
                <c:formatCode>General</c:formatCode>
                <c:ptCount val="2"/>
                <c:pt idx="0">
                  <c:v>0</c:v>
                </c:pt>
                <c:pt idx="1">
                  <c:v>10</c:v>
                </c:pt>
              </c:numCache>
            </c:numRef>
          </c:xVal>
          <c:yVal>
            <c:numRef>
              <c:f>'Reg-4'!$O$113:$O$114</c:f>
              <c:numCache>
                <c:formatCode>General</c:formatCode>
                <c:ptCount val="2"/>
                <c:pt idx="0">
                  <c:v>3.1666666666666661</c:v>
                </c:pt>
                <c:pt idx="1">
                  <c:v>18.166666666666664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5F6-4A0C-A7F7-AB34D0C9D1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85942320"/>
        <c:axId val="885942880"/>
      </c:scatterChart>
      <c:valAx>
        <c:axId val="8859423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X</a:t>
                </a:r>
              </a:p>
            </c:rich>
          </c:tx>
          <c:layout>
            <c:manualLayout>
              <c:xMode val="edge"/>
              <c:yMode val="edge"/>
              <c:x val="0.53825926865939"/>
              <c:y val="0.8051322372407716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885942880"/>
        <c:crosses val="autoZero"/>
        <c:crossBetween val="midCat"/>
      </c:valAx>
      <c:valAx>
        <c:axId val="885942880"/>
        <c:scaling>
          <c:orientation val="minMax"/>
          <c:max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</a:t>
                </a:r>
              </a:p>
            </c:rich>
          </c:tx>
          <c:layout>
            <c:manualLayout>
              <c:xMode val="edge"/>
              <c:yMode val="edge"/>
              <c:x val="4.2216413228187449E-2"/>
              <c:y val="0.3589761567315543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885942320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 pitchFamily="18" charset="0"/>
          <a:ea typeface="Arial"/>
          <a:cs typeface="Times New Roman" pitchFamily="18" charset="0"/>
        </a:defRPr>
      </a:pPr>
      <a:endParaRPr lang="en-US"/>
    </a:p>
  </c:txPr>
  <c:printSettings>
    <c:headerFooter alignWithMargins="0"/>
    <c:pageMargins b="1" l="0.75000000000000078" r="0.75000000000000078" t="1" header="0.5" footer="0.5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50417873951118"/>
          <c:y val="0.13333400107172033"/>
          <c:w val="0.76781101558765863"/>
          <c:h val="0.51282308104507734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'Reg-4'!$B$125:$B$133</c:f>
              <c:numCache>
                <c:formatCode>General</c:formatCod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xVal>
          <c:yVal>
            <c:numRef>
              <c:f>'Reg-4'!$C$125:$C$133</c:f>
              <c:numCache>
                <c:formatCode>General</c:formatCode>
                <c:ptCount val="9"/>
                <c:pt idx="0">
                  <c:v>3</c:v>
                </c:pt>
                <c:pt idx="1">
                  <c:v>4</c:v>
                </c:pt>
                <c:pt idx="2">
                  <c:v>9</c:v>
                </c:pt>
                <c:pt idx="3">
                  <c:v>7</c:v>
                </c:pt>
                <c:pt idx="4">
                  <c:v>13</c:v>
                </c:pt>
                <c:pt idx="5">
                  <c:v>6</c:v>
                </c:pt>
                <c:pt idx="6">
                  <c:v>15</c:v>
                </c:pt>
                <c:pt idx="7">
                  <c:v>9</c:v>
                </c:pt>
                <c:pt idx="8">
                  <c:v>19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622-4CF9-8731-03726EF733D2}"/>
            </c:ext>
          </c:extLst>
        </c:ser>
        <c:ser>
          <c:idx val="1"/>
          <c:order val="1"/>
          <c:spPr>
            <a:ln>
              <a:solidFill>
                <a:srgbClr val="000000"/>
              </a:solidFill>
            </a:ln>
          </c:spPr>
          <c:marker>
            <c:symbol val="none"/>
          </c:marker>
          <c:xVal>
            <c:numRef>
              <c:f>'Reg-4'!$N$128:$N$129</c:f>
              <c:numCache>
                <c:formatCode>General</c:formatCode>
                <c:ptCount val="2"/>
                <c:pt idx="0">
                  <c:v>0</c:v>
                </c:pt>
                <c:pt idx="1">
                  <c:v>10</c:v>
                </c:pt>
              </c:numCache>
            </c:numRef>
          </c:xVal>
          <c:yVal>
            <c:numRef>
              <c:f>'Reg-4'!$O$128:$O$129</c:f>
              <c:numCache>
                <c:formatCode>General</c:formatCode>
                <c:ptCount val="2"/>
                <c:pt idx="0">
                  <c:v>1.9444444444444446</c:v>
                </c:pt>
                <c:pt idx="1">
                  <c:v>16.944444444444443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622-4CF9-8731-03726EF733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85946800"/>
        <c:axId val="885947360"/>
      </c:scatterChart>
      <c:valAx>
        <c:axId val="8859468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X</a:t>
                </a:r>
              </a:p>
            </c:rich>
          </c:tx>
          <c:layout>
            <c:manualLayout>
              <c:xMode val="edge"/>
              <c:yMode val="edge"/>
              <c:x val="0.53825926865939011"/>
              <c:y val="0.8051322372407716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885947360"/>
        <c:crosses val="autoZero"/>
        <c:crossBetween val="midCat"/>
      </c:valAx>
      <c:valAx>
        <c:axId val="885947360"/>
        <c:scaling>
          <c:orientation val="minMax"/>
          <c:max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</a:t>
                </a:r>
              </a:p>
            </c:rich>
          </c:tx>
          <c:layout>
            <c:manualLayout>
              <c:xMode val="edge"/>
              <c:yMode val="edge"/>
              <c:x val="4.2216413228187463E-2"/>
              <c:y val="0.3589761567315543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885946800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 pitchFamily="18" charset="0"/>
          <a:ea typeface="Arial"/>
          <a:cs typeface="Times New Roman" pitchFamily="18" charset="0"/>
        </a:defRPr>
      </a:pPr>
      <a:endParaRPr lang="en-US"/>
    </a:p>
  </c:txPr>
  <c:printSettings>
    <c:headerFooter alignWithMargins="0"/>
    <c:pageMargins b="1" l="0.75000000000000089" r="0.75000000000000089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50417873951121"/>
          <c:y val="0.13333400107172022"/>
          <c:w val="0.76781101558765852"/>
          <c:h val="0.51282308104507734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'Corr-1'!$R$22:$R$30</c:f>
              <c:numCache>
                <c:formatCode>General</c:formatCode>
                <c:ptCount val="9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45</c:v>
                </c:pt>
              </c:numCache>
            </c:numRef>
          </c:xVal>
          <c:yVal>
            <c:numRef>
              <c:f>'Corr-1'!$S$21:$S$29</c:f>
              <c:numCache>
                <c:formatCode>General</c:formatCode>
                <c:ptCount val="9"/>
                <c:pt idx="0">
                  <c:v>19</c:v>
                </c:pt>
                <c:pt idx="1">
                  <c:v>15</c:v>
                </c:pt>
                <c:pt idx="2">
                  <c:v>6</c:v>
                </c:pt>
                <c:pt idx="3">
                  <c:v>12</c:v>
                </c:pt>
                <c:pt idx="4">
                  <c:v>10</c:v>
                </c:pt>
                <c:pt idx="5">
                  <c:v>15</c:v>
                </c:pt>
                <c:pt idx="6">
                  <c:v>4</c:v>
                </c:pt>
                <c:pt idx="7">
                  <c:v>8</c:v>
                </c:pt>
                <c:pt idx="8">
                  <c:v>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9F0-48E0-8098-2A1B09174C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237184"/>
        <c:axId val="84513152"/>
      </c:scatterChart>
      <c:valAx>
        <c:axId val="68237184"/>
        <c:scaling>
          <c:orientation val="minMax"/>
          <c:max val="1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X</a:t>
                </a:r>
              </a:p>
            </c:rich>
          </c:tx>
          <c:layout>
            <c:manualLayout>
              <c:xMode val="edge"/>
              <c:yMode val="edge"/>
              <c:x val="0.53825926865938956"/>
              <c:y val="0.8051322372407716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84513152"/>
        <c:crosses val="autoZero"/>
        <c:crossBetween val="midCat"/>
        <c:majorUnit val="5"/>
      </c:valAx>
      <c:valAx>
        <c:axId val="84513152"/>
        <c:scaling>
          <c:orientation val="minMax"/>
          <c:max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</a:t>
                </a:r>
              </a:p>
            </c:rich>
          </c:tx>
          <c:layout>
            <c:manualLayout>
              <c:xMode val="edge"/>
              <c:yMode val="edge"/>
              <c:x val="4.2216413228187422E-2"/>
              <c:y val="0.3589761567315543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68237184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 pitchFamily="18" charset="0"/>
          <a:ea typeface="Arial"/>
          <a:cs typeface="Times New Roman" pitchFamily="18" charset="0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'Reg-4'!$AC$20:$AC$28</c:f>
              <c:numCache>
                <c:formatCode>General</c:formatCode>
                <c:ptCount val="9"/>
                <c:pt idx="0">
                  <c:v>-4.3424084623557508</c:v>
                </c:pt>
                <c:pt idx="1">
                  <c:v>-2.8517488215249815</c:v>
                </c:pt>
                <c:pt idx="2">
                  <c:v>-1.7768783443991987</c:v>
                </c:pt>
                <c:pt idx="3">
                  <c:v>-0.85844115379212582</c:v>
                </c:pt>
                <c:pt idx="4">
                  <c:v>0</c:v>
                </c:pt>
                <c:pt idx="5">
                  <c:v>0.85844115379212582</c:v>
                </c:pt>
                <c:pt idx="6">
                  <c:v>1.7768783443991982</c:v>
                </c:pt>
                <c:pt idx="7">
                  <c:v>2.851748821524982</c:v>
                </c:pt>
                <c:pt idx="8">
                  <c:v>4.3424084623557508</c:v>
                </c:pt>
              </c:numCache>
            </c:numRef>
          </c:xVal>
          <c:yVal>
            <c:numRef>
              <c:f>'Reg-4'!$AB$20:$AB$28</c:f>
              <c:numCache>
                <c:formatCode>General</c:formatCode>
                <c:ptCount val="9"/>
                <c:pt idx="0">
                  <c:v>-4.5500000000000007</c:v>
                </c:pt>
                <c:pt idx="1">
                  <c:v>-2.0999999999999996</c:v>
                </c:pt>
                <c:pt idx="2">
                  <c:v>-1.9000000000000004</c:v>
                </c:pt>
                <c:pt idx="3">
                  <c:v>-1.7999999999999998</c:v>
                </c:pt>
                <c:pt idx="4">
                  <c:v>0</c:v>
                </c:pt>
                <c:pt idx="5">
                  <c:v>0.65000000000000036</c:v>
                </c:pt>
                <c:pt idx="6">
                  <c:v>0.79999999999999716</c:v>
                </c:pt>
                <c:pt idx="7">
                  <c:v>1.3499999999999996</c:v>
                </c:pt>
                <c:pt idx="8">
                  <c:v>7.5500000000000007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28F-4772-B7A1-E8FFC5F74F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59109232"/>
        <c:axId val="959107552"/>
      </c:scatterChart>
      <c:valAx>
        <c:axId val="959109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59107552"/>
        <c:crosses val="autoZero"/>
        <c:crossBetween val="midCat"/>
      </c:valAx>
      <c:valAx>
        <c:axId val="959107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591092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'Reg-4'!$AC$35:$AC$43</c:f>
              <c:numCache>
                <c:formatCode>General</c:formatCode>
                <c:ptCount val="9"/>
                <c:pt idx="0">
                  <c:v>-0.96707858336577679</c:v>
                </c:pt>
                <c:pt idx="1">
                  <c:v>-0.6351003675364213</c:v>
                </c:pt>
                <c:pt idx="2">
                  <c:v>-0.39572071743400328</c:v>
                </c:pt>
                <c:pt idx="3">
                  <c:v>-0.19117963271050772</c:v>
                </c:pt>
                <c:pt idx="4">
                  <c:v>-2.9605947323337506E-16</c:v>
                </c:pt>
                <c:pt idx="5">
                  <c:v>0.19117963271050711</c:v>
                </c:pt>
                <c:pt idx="6">
                  <c:v>0.39572071743400261</c:v>
                </c:pt>
                <c:pt idx="7">
                  <c:v>0.63510036753642074</c:v>
                </c:pt>
                <c:pt idx="8">
                  <c:v>0.96707858336577612</c:v>
                </c:pt>
              </c:numCache>
            </c:numRef>
          </c:xVal>
          <c:yVal>
            <c:numRef>
              <c:f>'Reg-4'!$AB$35:$AB$43</c:f>
              <c:numCache>
                <c:formatCode>General</c:formatCode>
                <c:ptCount val="9"/>
                <c:pt idx="0">
                  <c:v>-1.1111111111111116</c:v>
                </c:pt>
                <c:pt idx="1">
                  <c:v>-0.77777777777777857</c:v>
                </c:pt>
                <c:pt idx="2">
                  <c:v>-0.44444444444444464</c:v>
                </c:pt>
                <c:pt idx="3">
                  <c:v>-0.27777777777777857</c:v>
                </c:pt>
                <c:pt idx="4">
                  <c:v>5.5555555555555358E-2</c:v>
                </c:pt>
                <c:pt idx="5">
                  <c:v>5.5555555555555358E-2</c:v>
                </c:pt>
                <c:pt idx="6">
                  <c:v>0.38888888888888928</c:v>
                </c:pt>
                <c:pt idx="7">
                  <c:v>0.88888888888888928</c:v>
                </c:pt>
                <c:pt idx="8">
                  <c:v>1.2222222222222214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8D9-490E-9624-0FC73B94E8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66701856"/>
        <c:axId val="966702416"/>
      </c:scatterChart>
      <c:valAx>
        <c:axId val="9667018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6702416"/>
        <c:crosses val="autoZero"/>
        <c:crossBetween val="midCat"/>
      </c:valAx>
      <c:valAx>
        <c:axId val="966702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670185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'Reg-4'!$AC$50:$AC$58</c:f>
              <c:numCache>
                <c:formatCode>General</c:formatCode>
                <c:ptCount val="9"/>
                <c:pt idx="0">
                  <c:v>-3.9461072493837768</c:v>
                </c:pt>
                <c:pt idx="1">
                  <c:v>-2.5914896757401005</c:v>
                </c:pt>
                <c:pt idx="2">
                  <c:v>-1.6147151003622666</c:v>
                </c:pt>
                <c:pt idx="3">
                  <c:v>-0.78009724085485199</c:v>
                </c:pt>
                <c:pt idx="4">
                  <c:v>0</c:v>
                </c:pt>
                <c:pt idx="5">
                  <c:v>0.78009724085485199</c:v>
                </c:pt>
                <c:pt idx="6">
                  <c:v>1.6147151003622662</c:v>
                </c:pt>
                <c:pt idx="7">
                  <c:v>2.5914896757401009</c:v>
                </c:pt>
                <c:pt idx="8">
                  <c:v>3.9461072493837768</c:v>
                </c:pt>
              </c:numCache>
            </c:numRef>
          </c:xVal>
          <c:yVal>
            <c:numRef>
              <c:f>'Reg-4'!$AB$50:$AB$58</c:f>
              <c:numCache>
                <c:formatCode>General</c:formatCode>
                <c:ptCount val="9"/>
                <c:pt idx="0">
                  <c:v>-4.1333333333333329</c:v>
                </c:pt>
                <c:pt idx="1">
                  <c:v>-3.2333333333333343</c:v>
                </c:pt>
                <c:pt idx="2">
                  <c:v>-1.3333333333333339</c:v>
                </c:pt>
                <c:pt idx="3">
                  <c:v>-0.5333333333333341</c:v>
                </c:pt>
                <c:pt idx="4">
                  <c:v>-0.43333333333333357</c:v>
                </c:pt>
                <c:pt idx="5">
                  <c:v>1.6666666666666163E-2</c:v>
                </c:pt>
                <c:pt idx="6">
                  <c:v>1.1166666666666663</c:v>
                </c:pt>
                <c:pt idx="7">
                  <c:v>2.2166666666666668</c:v>
                </c:pt>
                <c:pt idx="8">
                  <c:v>6.3166666666666664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8A1-4D45-9B68-34148184EA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79725984"/>
        <c:axId val="1079726544"/>
      </c:scatterChart>
      <c:valAx>
        <c:axId val="10797259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9726544"/>
        <c:crosses val="autoZero"/>
        <c:crossBetween val="midCat"/>
      </c:valAx>
      <c:valAx>
        <c:axId val="1079726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97259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50417873951121"/>
          <c:y val="0.13333400107172022"/>
          <c:w val="0.76781101558765852"/>
          <c:h val="0.51282308104507734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'Corr-1'!$R$36:$R$44</c:f>
              <c:numCache>
                <c:formatCode>General</c:formatCod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xVal>
          <c:yVal>
            <c:numRef>
              <c:f>'Corr-1'!$S$36:$S$44</c:f>
              <c:numCache>
                <c:formatCode>General</c:formatCode>
                <c:ptCount val="9"/>
                <c:pt idx="0">
                  <c:v>9</c:v>
                </c:pt>
                <c:pt idx="1">
                  <c:v>8</c:v>
                </c:pt>
                <c:pt idx="2">
                  <c:v>7</c:v>
                </c:pt>
                <c:pt idx="3">
                  <c:v>6</c:v>
                </c:pt>
                <c:pt idx="4">
                  <c:v>5</c:v>
                </c:pt>
                <c:pt idx="5">
                  <c:v>4</c:v>
                </c:pt>
                <c:pt idx="6">
                  <c:v>3</c:v>
                </c:pt>
                <c:pt idx="7">
                  <c:v>2</c:v>
                </c:pt>
                <c:pt idx="8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624-497C-90DA-7EF6570E9E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6634496"/>
        <c:axId val="86637568"/>
      </c:scatterChart>
      <c:valAx>
        <c:axId val="866344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X</a:t>
                </a:r>
              </a:p>
            </c:rich>
          </c:tx>
          <c:layout>
            <c:manualLayout>
              <c:xMode val="edge"/>
              <c:yMode val="edge"/>
              <c:x val="0.53825926865938956"/>
              <c:y val="0.8051322372407716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86637568"/>
        <c:crosses val="autoZero"/>
        <c:crossBetween val="midCat"/>
      </c:valAx>
      <c:valAx>
        <c:axId val="86637568"/>
        <c:scaling>
          <c:orientation val="minMax"/>
          <c:max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</a:t>
                </a:r>
              </a:p>
            </c:rich>
          </c:tx>
          <c:layout>
            <c:manualLayout>
              <c:xMode val="edge"/>
              <c:yMode val="edge"/>
              <c:x val="4.2216413228187422E-2"/>
              <c:y val="0.3589761567315543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86634496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 pitchFamily="18" charset="0"/>
          <a:ea typeface="Arial"/>
          <a:cs typeface="Times New Roman" pitchFamily="18" charset="0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50417873951118"/>
          <c:y val="0.13333400107172025"/>
          <c:w val="0.76781101558765863"/>
          <c:h val="0.51282308104507734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'Corr-1'!$AH$6:$AH$14</c:f>
              <c:numCache>
                <c:formatCode>General</c:formatCod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xVal>
          <c:yVal>
            <c:numRef>
              <c:f>'Corr-1'!$AI$6:$AI$14</c:f>
              <c:numCache>
                <c:formatCode>General</c:formatCode>
                <c:ptCount val="9"/>
                <c:pt idx="0">
                  <c:v>2</c:v>
                </c:pt>
                <c:pt idx="1">
                  <c:v>7</c:v>
                </c:pt>
                <c:pt idx="2">
                  <c:v>10</c:v>
                </c:pt>
                <c:pt idx="3">
                  <c:v>16</c:v>
                </c:pt>
                <c:pt idx="4">
                  <c:v>18</c:v>
                </c:pt>
                <c:pt idx="5">
                  <c:v>15</c:v>
                </c:pt>
                <c:pt idx="6">
                  <c:v>9</c:v>
                </c:pt>
                <c:pt idx="7">
                  <c:v>7</c:v>
                </c:pt>
                <c:pt idx="8">
                  <c:v>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F5A-43FF-BF3B-E65775B83E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4776448"/>
        <c:axId val="104824192"/>
      </c:scatterChart>
      <c:valAx>
        <c:axId val="1047764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X</a:t>
                </a:r>
              </a:p>
            </c:rich>
          </c:tx>
          <c:layout>
            <c:manualLayout>
              <c:xMode val="edge"/>
              <c:yMode val="edge"/>
              <c:x val="0.53825926865938978"/>
              <c:y val="0.8051322372407716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04824192"/>
        <c:crosses val="autoZero"/>
        <c:crossBetween val="midCat"/>
      </c:valAx>
      <c:valAx>
        <c:axId val="104824192"/>
        <c:scaling>
          <c:orientation val="minMax"/>
          <c:max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</a:t>
                </a:r>
              </a:p>
            </c:rich>
          </c:tx>
          <c:layout>
            <c:manualLayout>
              <c:xMode val="edge"/>
              <c:yMode val="edge"/>
              <c:x val="4.2216413228187429E-2"/>
              <c:y val="0.3589761567315543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04776448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 pitchFamily="18" charset="0"/>
          <a:ea typeface="Arial"/>
          <a:cs typeface="Times New Roman" pitchFamily="18" charset="0"/>
        </a:defRPr>
      </a:pPr>
      <a:endParaRPr lang="en-US"/>
    </a:p>
  </c:txPr>
  <c:printSettings>
    <c:headerFooter alignWithMargins="0"/>
    <c:pageMargins b="1" l="0.75000000000000044" r="0.75000000000000044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50417873951118"/>
          <c:y val="0.1333340010717203"/>
          <c:w val="0.76781101558765863"/>
          <c:h val="0.51282308104507734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'Corr-1'!$AH$21:$AH$29</c:f>
              <c:numCache>
                <c:formatCode>General</c:formatCod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xVal>
          <c:yVal>
            <c:numRef>
              <c:f>'Corr-1'!$AI$21:$AI$29</c:f>
              <c:numCache>
                <c:formatCode>General</c:formatCode>
                <c:ptCount val="9"/>
                <c:pt idx="0">
                  <c:v>2</c:v>
                </c:pt>
                <c:pt idx="1">
                  <c:v>7</c:v>
                </c:pt>
                <c:pt idx="2">
                  <c:v>10</c:v>
                </c:pt>
                <c:pt idx="3">
                  <c:v>9</c:v>
                </c:pt>
                <c:pt idx="4">
                  <c:v>11</c:v>
                </c:pt>
                <c:pt idx="5">
                  <c:v>10</c:v>
                </c:pt>
                <c:pt idx="6">
                  <c:v>11</c:v>
                </c:pt>
                <c:pt idx="7">
                  <c:v>15</c:v>
                </c:pt>
                <c:pt idx="8">
                  <c:v>19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5BF-4A41-A980-59D477A063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4838272"/>
        <c:axId val="104989056"/>
      </c:scatterChart>
      <c:valAx>
        <c:axId val="1048382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X</a:t>
                </a:r>
              </a:p>
            </c:rich>
          </c:tx>
          <c:layout>
            <c:manualLayout>
              <c:xMode val="edge"/>
              <c:yMode val="edge"/>
              <c:x val="0.53825926865939"/>
              <c:y val="0.8051322372407716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04989056"/>
        <c:crosses val="autoZero"/>
        <c:crossBetween val="midCat"/>
      </c:valAx>
      <c:valAx>
        <c:axId val="104989056"/>
        <c:scaling>
          <c:orientation val="minMax"/>
          <c:max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</a:t>
                </a:r>
              </a:p>
            </c:rich>
          </c:tx>
          <c:layout>
            <c:manualLayout>
              <c:xMode val="edge"/>
              <c:yMode val="edge"/>
              <c:x val="4.2216413228187449E-2"/>
              <c:y val="0.3589761567315543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04838272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 pitchFamily="18" charset="0"/>
          <a:ea typeface="Arial"/>
          <a:cs typeface="Times New Roman" pitchFamily="18" charset="0"/>
        </a:defRPr>
      </a:pPr>
      <a:endParaRPr lang="en-US"/>
    </a:p>
  </c:txPr>
  <c:printSettings>
    <c:headerFooter alignWithMargins="0"/>
    <c:pageMargins b="1" l="0.75000000000000078" r="0.75000000000000078" t="1" header="0.5" footer="0.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8.xml"/><Relationship Id="rId3" Type="http://schemas.openxmlformats.org/officeDocument/2006/relationships/chart" Target="../charts/chart53.xml"/><Relationship Id="rId7" Type="http://schemas.openxmlformats.org/officeDocument/2006/relationships/chart" Target="../charts/chart57.xml"/><Relationship Id="rId12" Type="http://schemas.openxmlformats.org/officeDocument/2006/relationships/chart" Target="../charts/chart62.xml"/><Relationship Id="rId2" Type="http://schemas.openxmlformats.org/officeDocument/2006/relationships/chart" Target="../charts/chart52.xml"/><Relationship Id="rId1" Type="http://schemas.openxmlformats.org/officeDocument/2006/relationships/chart" Target="../charts/chart51.xml"/><Relationship Id="rId6" Type="http://schemas.openxmlformats.org/officeDocument/2006/relationships/chart" Target="../charts/chart56.xml"/><Relationship Id="rId11" Type="http://schemas.openxmlformats.org/officeDocument/2006/relationships/chart" Target="../charts/chart61.xml"/><Relationship Id="rId5" Type="http://schemas.openxmlformats.org/officeDocument/2006/relationships/chart" Target="../charts/chart55.xml"/><Relationship Id="rId10" Type="http://schemas.openxmlformats.org/officeDocument/2006/relationships/chart" Target="../charts/chart60.xml"/><Relationship Id="rId4" Type="http://schemas.openxmlformats.org/officeDocument/2006/relationships/chart" Target="../charts/chart54.xml"/><Relationship Id="rId9" Type="http://schemas.openxmlformats.org/officeDocument/2006/relationships/chart" Target="../charts/chart59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9.xml"/><Relationship Id="rId3" Type="http://schemas.openxmlformats.org/officeDocument/2006/relationships/chart" Target="../charts/chart4.xml"/><Relationship Id="rId7" Type="http://schemas.openxmlformats.org/officeDocument/2006/relationships/chart" Target="../charts/chart8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6" Type="http://schemas.openxmlformats.org/officeDocument/2006/relationships/chart" Target="../charts/chart7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Relationship Id="rId9" Type="http://schemas.openxmlformats.org/officeDocument/2006/relationships/chart" Target="../charts/chart10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8.xml"/><Relationship Id="rId3" Type="http://schemas.openxmlformats.org/officeDocument/2006/relationships/chart" Target="../charts/chart13.xml"/><Relationship Id="rId7" Type="http://schemas.openxmlformats.org/officeDocument/2006/relationships/chart" Target="../charts/chart17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6" Type="http://schemas.openxmlformats.org/officeDocument/2006/relationships/chart" Target="../charts/chart16.xml"/><Relationship Id="rId5" Type="http://schemas.openxmlformats.org/officeDocument/2006/relationships/chart" Target="../charts/chart15.xml"/><Relationship Id="rId4" Type="http://schemas.openxmlformats.org/officeDocument/2006/relationships/chart" Target="../charts/chart14.xml"/><Relationship Id="rId9" Type="http://schemas.openxmlformats.org/officeDocument/2006/relationships/chart" Target="../charts/chart19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0.xml"/><Relationship Id="rId3" Type="http://schemas.openxmlformats.org/officeDocument/2006/relationships/chart" Target="../charts/chart25.xml"/><Relationship Id="rId7" Type="http://schemas.openxmlformats.org/officeDocument/2006/relationships/chart" Target="../charts/chart29.xml"/><Relationship Id="rId2" Type="http://schemas.openxmlformats.org/officeDocument/2006/relationships/chart" Target="../charts/chart24.xml"/><Relationship Id="rId1" Type="http://schemas.openxmlformats.org/officeDocument/2006/relationships/chart" Target="../charts/chart23.xml"/><Relationship Id="rId6" Type="http://schemas.openxmlformats.org/officeDocument/2006/relationships/chart" Target="../charts/chart28.xml"/><Relationship Id="rId5" Type="http://schemas.openxmlformats.org/officeDocument/2006/relationships/chart" Target="../charts/chart27.xml"/><Relationship Id="rId4" Type="http://schemas.openxmlformats.org/officeDocument/2006/relationships/chart" Target="../charts/chart26.xml"/><Relationship Id="rId9" Type="http://schemas.openxmlformats.org/officeDocument/2006/relationships/chart" Target="../charts/chart31.xml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9.xml"/><Relationship Id="rId3" Type="http://schemas.openxmlformats.org/officeDocument/2006/relationships/chart" Target="../charts/chart34.xml"/><Relationship Id="rId7" Type="http://schemas.openxmlformats.org/officeDocument/2006/relationships/chart" Target="../charts/chart38.xml"/><Relationship Id="rId2" Type="http://schemas.openxmlformats.org/officeDocument/2006/relationships/chart" Target="../charts/chart33.xml"/><Relationship Id="rId1" Type="http://schemas.openxmlformats.org/officeDocument/2006/relationships/chart" Target="../charts/chart32.xml"/><Relationship Id="rId6" Type="http://schemas.openxmlformats.org/officeDocument/2006/relationships/chart" Target="../charts/chart37.xml"/><Relationship Id="rId5" Type="http://schemas.openxmlformats.org/officeDocument/2006/relationships/chart" Target="../charts/chart36.xml"/><Relationship Id="rId4" Type="http://schemas.openxmlformats.org/officeDocument/2006/relationships/chart" Target="../charts/chart35.xml"/><Relationship Id="rId9" Type="http://schemas.openxmlformats.org/officeDocument/2006/relationships/chart" Target="../charts/chart40.xml"/></Relationships>
</file>

<file path=xl/drawings/_rels/drawing9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8.xml"/><Relationship Id="rId3" Type="http://schemas.openxmlformats.org/officeDocument/2006/relationships/chart" Target="../charts/chart43.xml"/><Relationship Id="rId7" Type="http://schemas.openxmlformats.org/officeDocument/2006/relationships/chart" Target="../charts/chart47.xml"/><Relationship Id="rId2" Type="http://schemas.openxmlformats.org/officeDocument/2006/relationships/chart" Target="../charts/chart42.xml"/><Relationship Id="rId1" Type="http://schemas.openxmlformats.org/officeDocument/2006/relationships/chart" Target="../charts/chart41.xml"/><Relationship Id="rId6" Type="http://schemas.openxmlformats.org/officeDocument/2006/relationships/chart" Target="../charts/chart46.xml"/><Relationship Id="rId5" Type="http://schemas.openxmlformats.org/officeDocument/2006/relationships/chart" Target="../charts/chart45.xml"/><Relationship Id="rId10" Type="http://schemas.openxmlformats.org/officeDocument/2006/relationships/chart" Target="../charts/chart50.xml"/><Relationship Id="rId4" Type="http://schemas.openxmlformats.org/officeDocument/2006/relationships/chart" Target="../charts/chart44.xml"/><Relationship Id="rId9" Type="http://schemas.openxmlformats.org/officeDocument/2006/relationships/chart" Target="../charts/chart4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378023</xdr:colOff>
      <xdr:row>18</xdr:row>
      <xdr:rowOff>80963</xdr:rowOff>
    </xdr:from>
    <xdr:to>
      <xdr:col>8</xdr:col>
      <xdr:colOff>2976</xdr:colOff>
      <xdr:row>35</xdr:row>
      <xdr:rowOff>91678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73DB387-A75C-4718-AAAB-72052988C2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104775</xdr:colOff>
      <xdr:row>3</xdr:row>
      <xdr:rowOff>0</xdr:rowOff>
    </xdr:from>
    <xdr:to>
      <xdr:col>12</xdr:col>
      <xdr:colOff>438150</xdr:colOff>
      <xdr:row>14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8D850CD-07C0-41A6-8D84-C3ED8A0203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114300</xdr:colOff>
      <xdr:row>18</xdr:row>
      <xdr:rowOff>0</xdr:rowOff>
    </xdr:from>
    <xdr:to>
      <xdr:col>12</xdr:col>
      <xdr:colOff>447675</xdr:colOff>
      <xdr:row>29</xdr:row>
      <xdr:rowOff>76200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B683488-EBBB-4E9C-865C-8D37920B02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123825</xdr:colOff>
      <xdr:row>33</xdr:row>
      <xdr:rowOff>9525</xdr:rowOff>
    </xdr:from>
    <xdr:to>
      <xdr:col>12</xdr:col>
      <xdr:colOff>457200</xdr:colOff>
      <xdr:row>44</xdr:row>
      <xdr:rowOff>85725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3B1EE275-8010-431C-B87D-038734DBEBC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95250</xdr:colOff>
      <xdr:row>48</xdr:row>
      <xdr:rowOff>0</xdr:rowOff>
    </xdr:from>
    <xdr:to>
      <xdr:col>12</xdr:col>
      <xdr:colOff>428625</xdr:colOff>
      <xdr:row>59</xdr:row>
      <xdr:rowOff>76200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7AED1048-516B-4D89-8829-1FE36160FC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133350</xdr:colOff>
      <xdr:row>63</xdr:row>
      <xdr:rowOff>19050</xdr:rowOff>
    </xdr:from>
    <xdr:to>
      <xdr:col>12</xdr:col>
      <xdr:colOff>466725</xdr:colOff>
      <xdr:row>74</xdr:row>
      <xdr:rowOff>95250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F6A64907-EA89-4EDE-A9D0-6259DAD2F8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133350</xdr:colOff>
      <xdr:row>78</xdr:row>
      <xdr:rowOff>19050</xdr:rowOff>
    </xdr:from>
    <xdr:to>
      <xdr:col>12</xdr:col>
      <xdr:colOff>466725</xdr:colOff>
      <xdr:row>89</xdr:row>
      <xdr:rowOff>95250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53550356-3216-438C-B967-ADFE4AD0DE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6</xdr:col>
      <xdr:colOff>114300</xdr:colOff>
      <xdr:row>93</xdr:row>
      <xdr:rowOff>9525</xdr:rowOff>
    </xdr:from>
    <xdr:to>
      <xdr:col>12</xdr:col>
      <xdr:colOff>447675</xdr:colOff>
      <xdr:row>104</xdr:row>
      <xdr:rowOff>85725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CF9FF854-74F9-4F0B-8DAE-9B548810539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6</xdr:col>
      <xdr:colOff>104775</xdr:colOff>
      <xdr:row>108</xdr:row>
      <xdr:rowOff>0</xdr:rowOff>
    </xdr:from>
    <xdr:to>
      <xdr:col>12</xdr:col>
      <xdr:colOff>438150</xdr:colOff>
      <xdr:row>119</xdr:row>
      <xdr:rowOff>76200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22CDCBD6-F164-4BEF-8843-9232125A49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6</xdr:col>
      <xdr:colOff>104775</xdr:colOff>
      <xdr:row>122</xdr:row>
      <xdr:rowOff>190500</xdr:rowOff>
    </xdr:from>
    <xdr:to>
      <xdr:col>12</xdr:col>
      <xdr:colOff>438150</xdr:colOff>
      <xdr:row>134</xdr:row>
      <xdr:rowOff>66675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9ADABE91-A23D-439E-A816-AA562A3502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24</xdr:col>
      <xdr:colOff>257175</xdr:colOff>
      <xdr:row>15</xdr:row>
      <xdr:rowOff>190500</xdr:rowOff>
    </xdr:from>
    <xdr:to>
      <xdr:col>30</xdr:col>
      <xdr:colOff>790575</xdr:colOff>
      <xdr:row>29</xdr:row>
      <xdr:rowOff>133350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FB39521-F3C7-4A31-BFDF-2781A385B0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24</xdr:col>
      <xdr:colOff>38100</xdr:colOff>
      <xdr:row>31</xdr:row>
      <xdr:rowOff>38100</xdr:rowOff>
    </xdr:from>
    <xdr:to>
      <xdr:col>30</xdr:col>
      <xdr:colOff>571500</xdr:colOff>
      <xdr:row>44</xdr:row>
      <xdr:rowOff>180975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C93BAD7B-4B99-4FC2-A004-4440F819EB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24</xdr:col>
      <xdr:colOff>238125</xdr:colOff>
      <xdr:row>46</xdr:row>
      <xdr:rowOff>171450</xdr:rowOff>
    </xdr:from>
    <xdr:to>
      <xdr:col>30</xdr:col>
      <xdr:colOff>771525</xdr:colOff>
      <xdr:row>60</xdr:row>
      <xdr:rowOff>114300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F617DD0B-9A84-4628-9CE1-F35702E778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171450</xdr:colOff>
      <xdr:row>4</xdr:row>
      <xdr:rowOff>47625</xdr:rowOff>
    </xdr:from>
    <xdr:to>
      <xdr:col>12</xdr:col>
      <xdr:colOff>504825</xdr:colOff>
      <xdr:row>15</xdr:row>
      <xdr:rowOff>123825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171450</xdr:colOff>
      <xdr:row>19</xdr:row>
      <xdr:rowOff>9525</xdr:rowOff>
    </xdr:from>
    <xdr:to>
      <xdr:col>12</xdr:col>
      <xdr:colOff>504825</xdr:colOff>
      <xdr:row>30</xdr:row>
      <xdr:rowOff>85725</xdr:rowOff>
    </xdr:to>
    <xdr:graphicFrame macro="">
      <xdr:nvGraphicFramePr>
        <xdr:cNvPr id="1026" name="Chart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161925</xdr:colOff>
      <xdr:row>34</xdr:row>
      <xdr:rowOff>95250</xdr:rowOff>
    </xdr:from>
    <xdr:to>
      <xdr:col>12</xdr:col>
      <xdr:colOff>495300</xdr:colOff>
      <xdr:row>45</xdr:row>
      <xdr:rowOff>171450</xdr:rowOff>
    </xdr:to>
    <xdr:graphicFrame macro="">
      <xdr:nvGraphicFramePr>
        <xdr:cNvPr id="1027" name="Chart 3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123825</xdr:colOff>
      <xdr:row>5</xdr:row>
      <xdr:rowOff>85725</xdr:rowOff>
    </xdr:from>
    <xdr:to>
      <xdr:col>28</xdr:col>
      <xdr:colOff>457200</xdr:colOff>
      <xdr:row>16</xdr:row>
      <xdr:rowOff>161925</xdr:rowOff>
    </xdr:to>
    <xdr:graphicFrame macro="">
      <xdr:nvGraphicFramePr>
        <xdr:cNvPr id="1028" name="Chart 4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22</xdr:col>
      <xdr:colOff>161925</xdr:colOff>
      <xdr:row>20</xdr:row>
      <xdr:rowOff>76200</xdr:rowOff>
    </xdr:from>
    <xdr:to>
      <xdr:col>28</xdr:col>
      <xdr:colOff>495300</xdr:colOff>
      <xdr:row>31</xdr:row>
      <xdr:rowOff>152400</xdr:rowOff>
    </xdr:to>
    <xdr:graphicFrame macro="">
      <xdr:nvGraphicFramePr>
        <xdr:cNvPr id="1029" name="Chart 5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22</xdr:col>
      <xdr:colOff>152400</xdr:colOff>
      <xdr:row>35</xdr:row>
      <xdr:rowOff>85725</xdr:rowOff>
    </xdr:from>
    <xdr:to>
      <xdr:col>28</xdr:col>
      <xdr:colOff>485775</xdr:colOff>
      <xdr:row>46</xdr:row>
      <xdr:rowOff>161925</xdr:rowOff>
    </xdr:to>
    <xdr:graphicFrame macro="">
      <xdr:nvGraphicFramePr>
        <xdr:cNvPr id="1030" name="Chart 6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38</xdr:col>
      <xdr:colOff>133350</xdr:colOff>
      <xdr:row>5</xdr:row>
      <xdr:rowOff>85725</xdr:rowOff>
    </xdr:from>
    <xdr:to>
      <xdr:col>44</xdr:col>
      <xdr:colOff>85725</xdr:colOff>
      <xdr:row>16</xdr:row>
      <xdr:rowOff>161925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38</xdr:col>
      <xdr:colOff>152400</xdr:colOff>
      <xdr:row>20</xdr:row>
      <xdr:rowOff>104775</xdr:rowOff>
    </xdr:from>
    <xdr:to>
      <xdr:col>44</xdr:col>
      <xdr:colOff>104775</xdr:colOff>
      <xdr:row>31</xdr:row>
      <xdr:rowOff>180975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38</xdr:col>
      <xdr:colOff>190500</xdr:colOff>
      <xdr:row>35</xdr:row>
      <xdr:rowOff>123825</xdr:rowOff>
    </xdr:from>
    <xdr:to>
      <xdr:col>44</xdr:col>
      <xdr:colOff>142875</xdr:colOff>
      <xdr:row>47</xdr:row>
      <xdr:rowOff>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142876</xdr:colOff>
      <xdr:row>4</xdr:row>
      <xdr:rowOff>76200</xdr:rowOff>
    </xdr:from>
    <xdr:to>
      <xdr:col>10</xdr:col>
      <xdr:colOff>523876</xdr:colOff>
      <xdr:row>15</xdr:row>
      <xdr:rowOff>161924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133351</xdr:colOff>
      <xdr:row>19</xdr:row>
      <xdr:rowOff>57150</xdr:rowOff>
    </xdr:from>
    <xdr:to>
      <xdr:col>10</xdr:col>
      <xdr:colOff>533401</xdr:colOff>
      <xdr:row>30</xdr:row>
      <xdr:rowOff>133350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142875</xdr:colOff>
      <xdr:row>35</xdr:row>
      <xdr:rowOff>76200</xdr:rowOff>
    </xdr:from>
    <xdr:to>
      <xdr:col>10</xdr:col>
      <xdr:colOff>552450</xdr:colOff>
      <xdr:row>46</xdr:row>
      <xdr:rowOff>152400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23</xdr:col>
      <xdr:colOff>118028</xdr:colOff>
      <xdr:row>5</xdr:row>
      <xdr:rowOff>66675</xdr:rowOff>
    </xdr:from>
    <xdr:to>
      <xdr:col>27</xdr:col>
      <xdr:colOff>518078</xdr:colOff>
      <xdr:row>16</xdr:row>
      <xdr:rowOff>142875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23</xdr:col>
      <xdr:colOff>114300</xdr:colOff>
      <xdr:row>20</xdr:row>
      <xdr:rowOff>57150</xdr:rowOff>
    </xdr:from>
    <xdr:to>
      <xdr:col>27</xdr:col>
      <xdr:colOff>542925</xdr:colOff>
      <xdr:row>31</xdr:row>
      <xdr:rowOff>133350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23</xdr:col>
      <xdr:colOff>104776</xdr:colOff>
      <xdr:row>36</xdr:row>
      <xdr:rowOff>76200</xdr:rowOff>
    </xdr:from>
    <xdr:to>
      <xdr:col>27</xdr:col>
      <xdr:colOff>466726</xdr:colOff>
      <xdr:row>47</xdr:row>
      <xdr:rowOff>152400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40</xdr:col>
      <xdr:colOff>123826</xdr:colOff>
      <xdr:row>5</xdr:row>
      <xdr:rowOff>57150</xdr:rowOff>
    </xdr:from>
    <xdr:to>
      <xdr:col>44</xdr:col>
      <xdr:colOff>554522</xdr:colOff>
      <xdr:row>16</xdr:row>
      <xdr:rowOff>133348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40</xdr:col>
      <xdr:colOff>142875</xdr:colOff>
      <xdr:row>20</xdr:row>
      <xdr:rowOff>104775</xdr:rowOff>
    </xdr:from>
    <xdr:to>
      <xdr:col>44</xdr:col>
      <xdr:colOff>583096</xdr:colOff>
      <xdr:row>31</xdr:row>
      <xdr:rowOff>180975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40</xdr:col>
      <xdr:colOff>123825</xdr:colOff>
      <xdr:row>35</xdr:row>
      <xdr:rowOff>85725</xdr:rowOff>
    </xdr:from>
    <xdr:to>
      <xdr:col>44</xdr:col>
      <xdr:colOff>564046</xdr:colOff>
      <xdr:row>46</xdr:row>
      <xdr:rowOff>103947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161925</xdr:colOff>
      <xdr:row>8</xdr:row>
      <xdr:rowOff>95250</xdr:rowOff>
    </xdr:from>
    <xdr:to>
      <xdr:col>13</xdr:col>
      <xdr:colOff>161925</xdr:colOff>
      <xdr:row>20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815F525-540B-4DF7-9094-C71FE9CFE2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304799</xdr:colOff>
      <xdr:row>8</xdr:row>
      <xdr:rowOff>95250</xdr:rowOff>
    </xdr:from>
    <xdr:to>
      <xdr:col>11</xdr:col>
      <xdr:colOff>676274</xdr:colOff>
      <xdr:row>20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586DAB2-C2ED-4AB0-9DE4-51F457C326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152400</xdr:colOff>
      <xdr:row>7</xdr:row>
      <xdr:rowOff>104775</xdr:rowOff>
    </xdr:from>
    <xdr:to>
      <xdr:col>12</xdr:col>
      <xdr:colOff>466725</xdr:colOff>
      <xdr:row>19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84122A7-9F53-430E-90C1-9A3B77E0D9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104775</xdr:colOff>
      <xdr:row>3</xdr:row>
      <xdr:rowOff>0</xdr:rowOff>
    </xdr:from>
    <xdr:to>
      <xdr:col>12</xdr:col>
      <xdr:colOff>438150</xdr:colOff>
      <xdr:row>14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D9A1ABD-EDCA-47AB-80AF-F45C525F52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114300</xdr:colOff>
      <xdr:row>18</xdr:row>
      <xdr:rowOff>0</xdr:rowOff>
    </xdr:from>
    <xdr:to>
      <xdr:col>12</xdr:col>
      <xdr:colOff>447675</xdr:colOff>
      <xdr:row>29</xdr:row>
      <xdr:rowOff>76200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8802BEC-D09D-4A54-9493-14BF48CAD29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123825</xdr:colOff>
      <xdr:row>33</xdr:row>
      <xdr:rowOff>9525</xdr:rowOff>
    </xdr:from>
    <xdr:to>
      <xdr:col>12</xdr:col>
      <xdr:colOff>457200</xdr:colOff>
      <xdr:row>44</xdr:row>
      <xdr:rowOff>85725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1C79E776-B96F-4A91-A729-8C0D26BF84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95250</xdr:colOff>
      <xdr:row>48</xdr:row>
      <xdr:rowOff>0</xdr:rowOff>
    </xdr:from>
    <xdr:to>
      <xdr:col>12</xdr:col>
      <xdr:colOff>428625</xdr:colOff>
      <xdr:row>59</xdr:row>
      <xdr:rowOff>76200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FC4AA1B6-7F95-408D-A99F-614435C2E6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133350</xdr:colOff>
      <xdr:row>63</xdr:row>
      <xdr:rowOff>19050</xdr:rowOff>
    </xdr:from>
    <xdr:to>
      <xdr:col>12</xdr:col>
      <xdr:colOff>466725</xdr:colOff>
      <xdr:row>74</xdr:row>
      <xdr:rowOff>95250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83B8F4FB-986A-43F0-933E-BD40ACC8C0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133350</xdr:colOff>
      <xdr:row>78</xdr:row>
      <xdr:rowOff>19050</xdr:rowOff>
    </xdr:from>
    <xdr:to>
      <xdr:col>12</xdr:col>
      <xdr:colOff>466725</xdr:colOff>
      <xdr:row>89</xdr:row>
      <xdr:rowOff>95250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E5778FC4-9DF2-43DF-9DB2-C499DCA435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6</xdr:col>
      <xdr:colOff>114300</xdr:colOff>
      <xdr:row>93</xdr:row>
      <xdr:rowOff>9525</xdr:rowOff>
    </xdr:from>
    <xdr:to>
      <xdr:col>12</xdr:col>
      <xdr:colOff>447675</xdr:colOff>
      <xdr:row>104</xdr:row>
      <xdr:rowOff>85725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5FB44489-E9C1-4F13-B9B8-422093B436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6</xdr:col>
      <xdr:colOff>104775</xdr:colOff>
      <xdr:row>108</xdr:row>
      <xdr:rowOff>0</xdr:rowOff>
    </xdr:from>
    <xdr:to>
      <xdr:col>12</xdr:col>
      <xdr:colOff>438150</xdr:colOff>
      <xdr:row>119</xdr:row>
      <xdr:rowOff>76200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C8B07964-3039-4A2C-B54A-142FC90A61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6</xdr:col>
      <xdr:colOff>104775</xdr:colOff>
      <xdr:row>122</xdr:row>
      <xdr:rowOff>190500</xdr:rowOff>
    </xdr:from>
    <xdr:to>
      <xdr:col>12</xdr:col>
      <xdr:colOff>438150</xdr:colOff>
      <xdr:row>134</xdr:row>
      <xdr:rowOff>66675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24AAD924-1CA3-4D61-B7BC-0F8DE4ABCF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152401</xdr:colOff>
      <xdr:row>3</xdr:row>
      <xdr:rowOff>66675</xdr:rowOff>
    </xdr:from>
    <xdr:to>
      <xdr:col>10</xdr:col>
      <xdr:colOff>1476375</xdr:colOff>
      <xdr:row>14</xdr:row>
      <xdr:rowOff>142875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086288E-152C-4A06-B3A2-FA4554CBFF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152401</xdr:colOff>
      <xdr:row>18</xdr:row>
      <xdr:rowOff>66675</xdr:rowOff>
    </xdr:from>
    <xdr:to>
      <xdr:col>10</xdr:col>
      <xdr:colOff>1457325</xdr:colOff>
      <xdr:row>29</xdr:row>
      <xdr:rowOff>142875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CE1CDCA-088C-414B-B6DE-26F55750DB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152400</xdr:colOff>
      <xdr:row>34</xdr:row>
      <xdr:rowOff>66675</xdr:rowOff>
    </xdr:from>
    <xdr:to>
      <xdr:col>10</xdr:col>
      <xdr:colOff>1428750</xdr:colOff>
      <xdr:row>45</xdr:row>
      <xdr:rowOff>142875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B73DDADB-BCD4-4F3A-991C-02A069D646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152401</xdr:colOff>
      <xdr:row>50</xdr:row>
      <xdr:rowOff>66675</xdr:rowOff>
    </xdr:from>
    <xdr:to>
      <xdr:col>10</xdr:col>
      <xdr:colOff>1476375</xdr:colOff>
      <xdr:row>61</xdr:row>
      <xdr:rowOff>142875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D9E47793-77C1-40D2-A808-A567135165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123824</xdr:colOff>
      <xdr:row>66</xdr:row>
      <xdr:rowOff>47625</xdr:rowOff>
    </xdr:from>
    <xdr:to>
      <xdr:col>10</xdr:col>
      <xdr:colOff>1485899</xdr:colOff>
      <xdr:row>77</xdr:row>
      <xdr:rowOff>123825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ED16B457-28AF-46E3-922D-B0FBEFF21F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152401</xdr:colOff>
      <xdr:row>81</xdr:row>
      <xdr:rowOff>66675</xdr:rowOff>
    </xdr:from>
    <xdr:to>
      <xdr:col>10</xdr:col>
      <xdr:colOff>1476375</xdr:colOff>
      <xdr:row>92</xdr:row>
      <xdr:rowOff>142875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98474E87-7AD4-4D33-AF9F-AC4B8287B7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6</xdr:col>
      <xdr:colOff>142876</xdr:colOff>
      <xdr:row>97</xdr:row>
      <xdr:rowOff>66675</xdr:rowOff>
    </xdr:from>
    <xdr:to>
      <xdr:col>10</xdr:col>
      <xdr:colOff>1466850</xdr:colOff>
      <xdr:row>108</xdr:row>
      <xdr:rowOff>142875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9BCBB6AC-266A-4783-B813-FBDB98FA7A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6</xdr:col>
      <xdr:colOff>142875</xdr:colOff>
      <xdr:row>112</xdr:row>
      <xdr:rowOff>66675</xdr:rowOff>
    </xdr:from>
    <xdr:to>
      <xdr:col>10</xdr:col>
      <xdr:colOff>1466850</xdr:colOff>
      <xdr:row>123</xdr:row>
      <xdr:rowOff>142875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92808CC4-F0C8-4715-9B99-595C4FF2B7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6</xdr:col>
      <xdr:colOff>142875</xdr:colOff>
      <xdr:row>127</xdr:row>
      <xdr:rowOff>57150</xdr:rowOff>
    </xdr:from>
    <xdr:to>
      <xdr:col>10</xdr:col>
      <xdr:colOff>1466850</xdr:colOff>
      <xdr:row>138</xdr:row>
      <xdr:rowOff>133350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361D03C7-2E96-45E1-91D6-BC864A6168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152401</xdr:colOff>
      <xdr:row>3</xdr:row>
      <xdr:rowOff>66675</xdr:rowOff>
    </xdr:from>
    <xdr:to>
      <xdr:col>10</xdr:col>
      <xdr:colOff>1476375</xdr:colOff>
      <xdr:row>14</xdr:row>
      <xdr:rowOff>142875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B8D59F6-88B8-43CD-AF13-225D7B7182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152401</xdr:colOff>
      <xdr:row>18</xdr:row>
      <xdr:rowOff>66675</xdr:rowOff>
    </xdr:from>
    <xdr:to>
      <xdr:col>10</xdr:col>
      <xdr:colOff>1457325</xdr:colOff>
      <xdr:row>29</xdr:row>
      <xdr:rowOff>142875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F656191-6FEB-4FC9-B472-F9CE55B4E3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152400</xdr:colOff>
      <xdr:row>34</xdr:row>
      <xdr:rowOff>66675</xdr:rowOff>
    </xdr:from>
    <xdr:to>
      <xdr:col>10</xdr:col>
      <xdr:colOff>1428750</xdr:colOff>
      <xdr:row>45</xdr:row>
      <xdr:rowOff>142875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5088865D-E60C-4D4C-953B-181ABCF856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152401</xdr:colOff>
      <xdr:row>50</xdr:row>
      <xdr:rowOff>66675</xdr:rowOff>
    </xdr:from>
    <xdr:to>
      <xdr:col>10</xdr:col>
      <xdr:colOff>1476375</xdr:colOff>
      <xdr:row>61</xdr:row>
      <xdr:rowOff>142875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F6624AF7-5379-4B53-A8E7-64A4B915C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123824</xdr:colOff>
      <xdr:row>66</xdr:row>
      <xdr:rowOff>47625</xdr:rowOff>
    </xdr:from>
    <xdr:to>
      <xdr:col>10</xdr:col>
      <xdr:colOff>1485899</xdr:colOff>
      <xdr:row>77</xdr:row>
      <xdr:rowOff>123825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4C34AA37-F636-452B-8342-B5A4DA4BE4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152401</xdr:colOff>
      <xdr:row>81</xdr:row>
      <xdr:rowOff>66675</xdr:rowOff>
    </xdr:from>
    <xdr:to>
      <xdr:col>10</xdr:col>
      <xdr:colOff>1476375</xdr:colOff>
      <xdr:row>92</xdr:row>
      <xdr:rowOff>142875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B2D36ABE-242D-4172-9748-B95D1DF725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6</xdr:col>
      <xdr:colOff>142876</xdr:colOff>
      <xdr:row>97</xdr:row>
      <xdr:rowOff>66675</xdr:rowOff>
    </xdr:from>
    <xdr:to>
      <xdr:col>10</xdr:col>
      <xdr:colOff>1466850</xdr:colOff>
      <xdr:row>108</xdr:row>
      <xdr:rowOff>142875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3B909A87-B833-4200-A7F8-B4E805A8D8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6</xdr:col>
      <xdr:colOff>142875</xdr:colOff>
      <xdr:row>112</xdr:row>
      <xdr:rowOff>66675</xdr:rowOff>
    </xdr:from>
    <xdr:to>
      <xdr:col>10</xdr:col>
      <xdr:colOff>1466850</xdr:colOff>
      <xdr:row>123</xdr:row>
      <xdr:rowOff>142875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67DEEBF-EC78-437E-8224-BDF2B0E54D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6</xdr:col>
      <xdr:colOff>142875</xdr:colOff>
      <xdr:row>127</xdr:row>
      <xdr:rowOff>57150</xdr:rowOff>
    </xdr:from>
    <xdr:to>
      <xdr:col>10</xdr:col>
      <xdr:colOff>1466850</xdr:colOff>
      <xdr:row>138</xdr:row>
      <xdr:rowOff>133350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E60BEF2D-4504-40FC-BDC3-791EA275EC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142</xdr:row>
      <xdr:rowOff>0</xdr:rowOff>
    </xdr:from>
    <xdr:to>
      <xdr:col>10</xdr:col>
      <xdr:colOff>1552575</xdr:colOff>
      <xdr:row>153</xdr:row>
      <xdr:rowOff>76200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455B0C8-DDDC-4810-829B-54EE2CEBA5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ec06aa-Corr-Re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nual"/>
      <sheetName val="Functions"/>
    </sheetNames>
    <sheetDataSet>
      <sheetData sheetId="0"/>
      <sheetData sheetId="1">
        <row r="5">
          <cell r="D5" t="str">
            <v>Y</v>
          </cell>
        </row>
        <row r="6">
          <cell r="C6">
            <v>1</v>
          </cell>
          <cell r="D6">
            <v>4</v>
          </cell>
        </row>
        <row r="7">
          <cell r="C7">
            <v>3</v>
          </cell>
          <cell r="D7">
            <v>6</v>
          </cell>
        </row>
        <row r="8">
          <cell r="C8">
            <v>3</v>
          </cell>
          <cell r="D8">
            <v>20</v>
          </cell>
        </row>
        <row r="9">
          <cell r="C9">
            <v>5</v>
          </cell>
          <cell r="D9">
            <v>15</v>
          </cell>
        </row>
        <row r="10">
          <cell r="C10">
            <v>8</v>
          </cell>
          <cell r="D10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76709F-975D-4929-BDC4-956D557B978E}">
  <dimension ref="A1:G18"/>
  <sheetViews>
    <sheetView zoomScale="130" zoomScaleNormal="130" workbookViewId="0">
      <selection activeCell="A2" sqref="A2"/>
    </sheetView>
  </sheetViews>
  <sheetFormatPr defaultRowHeight="12.75" x14ac:dyDescent="0.2"/>
  <cols>
    <col min="1" max="1" width="2.7109375" style="115" customWidth="1"/>
    <col min="2" max="2" width="13.85546875" style="115" bestFit="1" customWidth="1"/>
    <col min="3" max="16384" width="9.140625" style="115"/>
  </cols>
  <sheetData>
    <row r="1" spans="1:7" ht="15.75" x14ac:dyDescent="0.25">
      <c r="A1" s="114" t="s">
        <v>97</v>
      </c>
    </row>
    <row r="2" spans="1:7" x14ac:dyDescent="0.2">
      <c r="B2" s="116" t="s">
        <v>98</v>
      </c>
    </row>
    <row r="3" spans="1:7" ht="13.5" thickBot="1" x14ac:dyDescent="0.25">
      <c r="B3" s="116" t="s">
        <v>99</v>
      </c>
    </row>
    <row r="4" spans="1:7" x14ac:dyDescent="0.2">
      <c r="B4" s="117" t="s">
        <v>100</v>
      </c>
      <c r="C4" s="118" t="s">
        <v>101</v>
      </c>
      <c r="D4" s="119" t="s">
        <v>102</v>
      </c>
      <c r="E4" s="120"/>
      <c r="F4" s="120"/>
      <c r="G4" s="121"/>
    </row>
    <row r="5" spans="1:7" x14ac:dyDescent="0.2">
      <c r="B5" s="122" t="s">
        <v>103</v>
      </c>
      <c r="C5" s="123" t="s">
        <v>3</v>
      </c>
      <c r="D5" s="124" t="s">
        <v>4</v>
      </c>
      <c r="E5" s="125" t="s">
        <v>40</v>
      </c>
      <c r="F5" s="125" t="s">
        <v>41</v>
      </c>
      <c r="G5" s="126" t="s">
        <v>42</v>
      </c>
    </row>
    <row r="6" spans="1:7" x14ac:dyDescent="0.2">
      <c r="B6" s="127">
        <v>1</v>
      </c>
      <c r="C6" s="128">
        <v>1</v>
      </c>
      <c r="D6" s="129">
        <v>4</v>
      </c>
      <c r="E6" s="130">
        <f>C6*C6</f>
        <v>1</v>
      </c>
      <c r="F6" s="130">
        <f>D6*D6</f>
        <v>16</v>
      </c>
      <c r="G6" s="131">
        <f>C6*D6</f>
        <v>4</v>
      </c>
    </row>
    <row r="7" spans="1:7" x14ac:dyDescent="0.2">
      <c r="B7" s="132">
        <v>2</v>
      </c>
      <c r="C7" s="133">
        <v>3</v>
      </c>
      <c r="D7" s="134">
        <v>6</v>
      </c>
      <c r="E7" s="115">
        <f t="shared" ref="E7:F10" si="0">C7*C7</f>
        <v>9</v>
      </c>
      <c r="F7" s="115">
        <f t="shared" si="0"/>
        <v>36</v>
      </c>
      <c r="G7" s="135">
        <f t="shared" ref="G7:G10" si="1">C7*D7</f>
        <v>18</v>
      </c>
    </row>
    <row r="8" spans="1:7" x14ac:dyDescent="0.2">
      <c r="B8" s="132">
        <v>3</v>
      </c>
      <c r="C8" s="133">
        <v>3</v>
      </c>
      <c r="D8" s="134">
        <v>20</v>
      </c>
      <c r="E8" s="115">
        <f t="shared" si="0"/>
        <v>9</v>
      </c>
      <c r="F8" s="115">
        <f t="shared" si="0"/>
        <v>400</v>
      </c>
      <c r="G8" s="135">
        <f t="shared" si="1"/>
        <v>60</v>
      </c>
    </row>
    <row r="9" spans="1:7" x14ac:dyDescent="0.2">
      <c r="B9" s="132">
        <v>4</v>
      </c>
      <c r="C9" s="133">
        <v>5</v>
      </c>
      <c r="D9" s="134">
        <v>15</v>
      </c>
      <c r="E9" s="115">
        <f t="shared" si="0"/>
        <v>25</v>
      </c>
      <c r="F9" s="115">
        <f t="shared" si="0"/>
        <v>225</v>
      </c>
      <c r="G9" s="135">
        <f t="shared" si="1"/>
        <v>75</v>
      </c>
    </row>
    <row r="10" spans="1:7" x14ac:dyDescent="0.2">
      <c r="B10" s="136">
        <v>5</v>
      </c>
      <c r="C10" s="137">
        <v>8</v>
      </c>
      <c r="D10" s="138">
        <v>20</v>
      </c>
      <c r="E10" s="139">
        <f t="shared" si="0"/>
        <v>64</v>
      </c>
      <c r="F10" s="139">
        <f t="shared" si="0"/>
        <v>400</v>
      </c>
      <c r="G10" s="140">
        <f t="shared" si="1"/>
        <v>160</v>
      </c>
    </row>
    <row r="11" spans="1:7" x14ac:dyDescent="0.2">
      <c r="B11" s="122" t="s">
        <v>104</v>
      </c>
      <c r="C11" s="123">
        <f>SUM(C6:C10)</f>
        <v>20</v>
      </c>
      <c r="D11" s="124">
        <f>SUM(D6:D10)</f>
        <v>65</v>
      </c>
      <c r="E11" s="125">
        <f>SUM(E6:E10)</f>
        <v>108</v>
      </c>
      <c r="F11" s="125">
        <f t="shared" ref="F11:G11" si="2">SUM(F6:F10)</f>
        <v>1077</v>
      </c>
      <c r="G11" s="126">
        <f t="shared" si="2"/>
        <v>317</v>
      </c>
    </row>
    <row r="12" spans="1:7" x14ac:dyDescent="0.2">
      <c r="B12" s="122" t="s">
        <v>105</v>
      </c>
      <c r="C12" s="123">
        <f>C11/B10</f>
        <v>4</v>
      </c>
      <c r="D12" s="124">
        <f>D11/B10</f>
        <v>13</v>
      </c>
      <c r="G12" s="135"/>
    </row>
    <row r="13" spans="1:7" x14ac:dyDescent="0.2">
      <c r="B13" s="132"/>
      <c r="D13" s="141" t="s">
        <v>106</v>
      </c>
      <c r="E13" s="123">
        <f>E11-C11*C11/B10</f>
        <v>28</v>
      </c>
      <c r="F13" s="124">
        <f>F11-D11*D11/B10</f>
        <v>232</v>
      </c>
      <c r="G13" s="142">
        <f>G11-C11*D11/B10</f>
        <v>57</v>
      </c>
    </row>
    <row r="14" spans="1:7" x14ac:dyDescent="0.2">
      <c r="B14" s="136"/>
      <c r="C14" s="139"/>
      <c r="D14" s="143" t="s">
        <v>107</v>
      </c>
      <c r="E14" s="133">
        <f>E13/(B10-1)</f>
        <v>7</v>
      </c>
      <c r="F14" s="134">
        <f>F13/(B10-1)</f>
        <v>58</v>
      </c>
      <c r="G14" s="135"/>
    </row>
    <row r="15" spans="1:7" x14ac:dyDescent="0.2">
      <c r="B15" s="127"/>
      <c r="C15" s="130"/>
      <c r="D15" s="144" t="s">
        <v>108</v>
      </c>
      <c r="E15" s="130"/>
      <c r="F15" s="130"/>
      <c r="G15" s="131">
        <f>G13/(B10-1)</f>
        <v>14.25</v>
      </c>
    </row>
    <row r="16" spans="1:7" x14ac:dyDescent="0.2">
      <c r="B16" s="132"/>
      <c r="D16" s="145" t="s">
        <v>109</v>
      </c>
      <c r="G16" s="135">
        <f>G13/SQRT(E13*F13)</f>
        <v>0.70721562545428773</v>
      </c>
    </row>
    <row r="17" spans="2:7" x14ac:dyDescent="0.2">
      <c r="B17" s="132"/>
      <c r="D17" s="145" t="s">
        <v>110</v>
      </c>
      <c r="G17" s="135">
        <f>G13/E13</f>
        <v>2.0357142857142856</v>
      </c>
    </row>
    <row r="18" spans="2:7" ht="13.5" thickBot="1" x14ac:dyDescent="0.25">
      <c r="B18" s="146"/>
      <c r="C18" s="147"/>
      <c r="D18" s="148" t="s">
        <v>111</v>
      </c>
      <c r="E18" s="147"/>
      <c r="F18" s="147"/>
      <c r="G18" s="149">
        <f>D11/B10-G17*(C11/B10)</f>
        <v>4.8571428571428577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29F8A1-0BF0-4DAA-AA38-A6BFCD0B2A85}">
  <dimension ref="A1:Q155"/>
  <sheetViews>
    <sheetView zoomScale="120" zoomScaleNormal="120" workbookViewId="0">
      <selection activeCell="A2" sqref="A2"/>
    </sheetView>
  </sheetViews>
  <sheetFormatPr defaultRowHeight="15.75" x14ac:dyDescent="0.25"/>
  <cols>
    <col min="1" max="1" width="5.7109375" style="75" bestFit="1" customWidth="1"/>
    <col min="2" max="2" width="5.140625" style="75" customWidth="1"/>
    <col min="3" max="3" width="5.7109375" style="75" bestFit="1" customWidth="1"/>
    <col min="4" max="4" width="5.140625" style="75" bestFit="1" customWidth="1"/>
    <col min="5" max="5" width="8" style="75" bestFit="1" customWidth="1"/>
    <col min="6" max="6" width="8.85546875" style="75" customWidth="1"/>
    <col min="7" max="7" width="3.42578125" style="75" customWidth="1"/>
    <col min="8" max="10" width="9.140625" style="75"/>
    <col min="11" max="11" width="23.5703125" style="75" customWidth="1"/>
    <col min="12" max="12" width="8.28515625" style="76" bestFit="1" customWidth="1"/>
    <col min="13" max="13" width="6.5703125" style="76" bestFit="1" customWidth="1"/>
    <col min="14" max="14" width="10.7109375" style="76" bestFit="1" customWidth="1"/>
    <col min="15" max="15" width="3.7109375" style="75" customWidth="1"/>
    <col min="16" max="16" width="11.28515625" style="75" customWidth="1"/>
    <col min="17" max="16384" width="9.140625" style="75"/>
  </cols>
  <sheetData>
    <row r="1" spans="1:17" x14ac:dyDescent="0.25">
      <c r="A1" s="74" t="s">
        <v>80</v>
      </c>
    </row>
    <row r="3" spans="1:17" x14ac:dyDescent="0.25">
      <c r="A3" s="75" t="s">
        <v>9</v>
      </c>
      <c r="L3" s="76" t="s">
        <v>18</v>
      </c>
      <c r="M3" s="76" t="s">
        <v>78</v>
      </c>
    </row>
    <row r="4" spans="1:17" x14ac:dyDescent="0.25">
      <c r="A4" s="77" t="s">
        <v>8</v>
      </c>
      <c r="B4" s="77" t="s">
        <v>3</v>
      </c>
      <c r="C4" s="77" t="s">
        <v>4</v>
      </c>
      <c r="D4" s="77" t="s">
        <v>5</v>
      </c>
      <c r="E4" s="77" t="s">
        <v>6</v>
      </c>
      <c r="F4" s="77" t="s">
        <v>7</v>
      </c>
      <c r="L4" s="76" t="s">
        <v>19</v>
      </c>
      <c r="M4" s="76" t="s">
        <v>20</v>
      </c>
      <c r="N4" s="76" t="s">
        <v>21</v>
      </c>
    </row>
    <row r="5" spans="1:17" x14ac:dyDescent="0.25">
      <c r="A5" s="77">
        <v>1</v>
      </c>
      <c r="B5" s="77">
        <v>1</v>
      </c>
      <c r="C5" s="77">
        <v>5</v>
      </c>
      <c r="D5" s="77">
        <f>B5*B5</f>
        <v>1</v>
      </c>
      <c r="E5" s="77">
        <f>C5*C5</f>
        <v>25</v>
      </c>
      <c r="F5" s="77">
        <f>B5*C5</f>
        <v>5</v>
      </c>
      <c r="L5" s="107">
        <f>2*B5</f>
        <v>2</v>
      </c>
      <c r="M5" s="108">
        <v>0</v>
      </c>
      <c r="N5" s="104">
        <f>L5+M5</f>
        <v>2</v>
      </c>
      <c r="P5" s="93" t="s">
        <v>75</v>
      </c>
      <c r="Q5" s="94">
        <f>INTERCEPT(C5:C13,B5:B13)</f>
        <v>3.9722222222222223</v>
      </c>
    </row>
    <row r="6" spans="1:17" x14ac:dyDescent="0.25">
      <c r="A6" s="77">
        <v>2</v>
      </c>
      <c r="B6" s="77">
        <v>2</v>
      </c>
      <c r="C6" s="99">
        <v>4</v>
      </c>
      <c r="D6" s="77">
        <f t="shared" ref="D6:E13" si="0">B6*B6</f>
        <v>4</v>
      </c>
      <c r="E6" s="77">
        <f t="shared" si="0"/>
        <v>16</v>
      </c>
      <c r="F6" s="77">
        <f t="shared" ref="F6:F13" si="1">B6*C6</f>
        <v>8</v>
      </c>
      <c r="L6" s="109">
        <f t="shared" ref="L6:L13" si="2">2*B6</f>
        <v>4</v>
      </c>
      <c r="M6" s="76">
        <v>-1</v>
      </c>
      <c r="N6" s="110">
        <f t="shared" ref="N6:N13" si="3">L6+M6</f>
        <v>3</v>
      </c>
      <c r="P6" s="95" t="s">
        <v>76</v>
      </c>
      <c r="Q6" s="96">
        <f>SLOPE(C5:C13,B5:B13)</f>
        <v>-1.6666666666666666E-2</v>
      </c>
    </row>
    <row r="7" spans="1:17" x14ac:dyDescent="0.25">
      <c r="A7" s="77">
        <v>3</v>
      </c>
      <c r="B7" s="77">
        <v>3</v>
      </c>
      <c r="C7" s="99">
        <v>3</v>
      </c>
      <c r="D7" s="77">
        <f t="shared" si="0"/>
        <v>9</v>
      </c>
      <c r="E7" s="77">
        <f t="shared" si="0"/>
        <v>9</v>
      </c>
      <c r="F7" s="77">
        <f t="shared" si="1"/>
        <v>9</v>
      </c>
      <c r="L7" s="109">
        <f t="shared" si="2"/>
        <v>6</v>
      </c>
      <c r="M7" s="76">
        <v>1</v>
      </c>
      <c r="N7" s="110">
        <f t="shared" si="3"/>
        <v>7</v>
      </c>
      <c r="P7" s="79" t="s">
        <v>3</v>
      </c>
      <c r="Q7" s="79" t="s">
        <v>4</v>
      </c>
    </row>
    <row r="8" spans="1:17" x14ac:dyDescent="0.25">
      <c r="A8" s="77">
        <v>4</v>
      </c>
      <c r="B8" s="77">
        <v>4</v>
      </c>
      <c r="C8" s="99">
        <v>4</v>
      </c>
      <c r="D8" s="77">
        <f t="shared" si="0"/>
        <v>16</v>
      </c>
      <c r="E8" s="77">
        <f t="shared" si="0"/>
        <v>16</v>
      </c>
      <c r="F8" s="77">
        <f t="shared" si="1"/>
        <v>16</v>
      </c>
      <c r="L8" s="109">
        <f t="shared" si="2"/>
        <v>8</v>
      </c>
      <c r="M8" s="76">
        <v>1</v>
      </c>
      <c r="N8" s="110">
        <f t="shared" si="3"/>
        <v>9</v>
      </c>
      <c r="P8" s="75">
        <v>0</v>
      </c>
      <c r="Q8" s="75">
        <f>Q5+Q6*P8</f>
        <v>3.9722222222222223</v>
      </c>
    </row>
    <row r="9" spans="1:17" x14ac:dyDescent="0.25">
      <c r="A9" s="77">
        <v>5</v>
      </c>
      <c r="B9" s="77">
        <v>5</v>
      </c>
      <c r="C9" s="99">
        <v>4</v>
      </c>
      <c r="D9" s="77">
        <f t="shared" si="0"/>
        <v>25</v>
      </c>
      <c r="E9" s="77">
        <f t="shared" si="0"/>
        <v>16</v>
      </c>
      <c r="F9" s="77">
        <f t="shared" si="1"/>
        <v>20</v>
      </c>
      <c r="L9" s="109">
        <f t="shared" si="2"/>
        <v>10</v>
      </c>
      <c r="M9" s="76">
        <v>-1</v>
      </c>
      <c r="N9" s="110">
        <f t="shared" si="3"/>
        <v>9</v>
      </c>
      <c r="P9" s="75">
        <v>10</v>
      </c>
      <c r="Q9" s="75">
        <f>Q5+Q6*P9</f>
        <v>3.8055555555555558</v>
      </c>
    </row>
    <row r="10" spans="1:17" x14ac:dyDescent="0.25">
      <c r="A10" s="77">
        <v>6</v>
      </c>
      <c r="B10" s="77">
        <v>6</v>
      </c>
      <c r="C10" s="99">
        <v>3</v>
      </c>
      <c r="D10" s="77">
        <f t="shared" si="0"/>
        <v>36</v>
      </c>
      <c r="E10" s="77">
        <f t="shared" si="0"/>
        <v>9</v>
      </c>
      <c r="F10" s="77">
        <f t="shared" si="1"/>
        <v>18</v>
      </c>
      <c r="G10" s="98"/>
      <c r="L10" s="109">
        <f t="shared" si="2"/>
        <v>12</v>
      </c>
      <c r="M10" s="76">
        <v>0</v>
      </c>
      <c r="N10" s="110">
        <f t="shared" si="3"/>
        <v>12</v>
      </c>
    </row>
    <row r="11" spans="1:17" x14ac:dyDescent="0.25">
      <c r="A11" s="77">
        <v>7</v>
      </c>
      <c r="B11" s="77">
        <v>7</v>
      </c>
      <c r="C11" s="99">
        <v>3</v>
      </c>
      <c r="D11" s="77">
        <f t="shared" si="0"/>
        <v>49</v>
      </c>
      <c r="E11" s="77">
        <f t="shared" si="0"/>
        <v>9</v>
      </c>
      <c r="F11" s="77">
        <f t="shared" si="1"/>
        <v>21</v>
      </c>
      <c r="G11" s="98"/>
      <c r="L11" s="109">
        <f t="shared" si="2"/>
        <v>14</v>
      </c>
      <c r="M11" s="76">
        <v>-1</v>
      </c>
      <c r="N11" s="110">
        <f t="shared" si="3"/>
        <v>13</v>
      </c>
    </row>
    <row r="12" spans="1:17" x14ac:dyDescent="0.25">
      <c r="A12" s="77">
        <v>8</v>
      </c>
      <c r="B12" s="77">
        <v>8</v>
      </c>
      <c r="C12" s="99">
        <v>4</v>
      </c>
      <c r="D12" s="77">
        <f t="shared" si="0"/>
        <v>64</v>
      </c>
      <c r="E12" s="77">
        <f t="shared" si="0"/>
        <v>16</v>
      </c>
      <c r="F12" s="77">
        <f t="shared" si="1"/>
        <v>32</v>
      </c>
      <c r="G12" s="98"/>
      <c r="L12" s="109">
        <f t="shared" si="2"/>
        <v>16</v>
      </c>
      <c r="M12" s="76">
        <v>1</v>
      </c>
      <c r="N12" s="110">
        <f t="shared" si="3"/>
        <v>17</v>
      </c>
    </row>
    <row r="13" spans="1:17" x14ac:dyDescent="0.25">
      <c r="A13" s="77">
        <v>9</v>
      </c>
      <c r="B13" s="77">
        <v>9</v>
      </c>
      <c r="C13" s="99">
        <v>5</v>
      </c>
      <c r="D13" s="77">
        <f t="shared" si="0"/>
        <v>81</v>
      </c>
      <c r="E13" s="77">
        <f t="shared" si="0"/>
        <v>25</v>
      </c>
      <c r="F13" s="77">
        <f t="shared" si="1"/>
        <v>45</v>
      </c>
      <c r="G13" s="98"/>
      <c r="L13" s="111">
        <f t="shared" si="2"/>
        <v>18</v>
      </c>
      <c r="M13" s="105">
        <v>0</v>
      </c>
      <c r="N13" s="101">
        <f t="shared" si="3"/>
        <v>18</v>
      </c>
    </row>
    <row r="14" spans="1:17" x14ac:dyDescent="0.25">
      <c r="A14" s="76" t="s">
        <v>0</v>
      </c>
      <c r="B14" s="77">
        <f>SUM(B5:B13)</f>
        <v>45</v>
      </c>
      <c r="C14" s="77">
        <f>SUM(C5:C13)</f>
        <v>35</v>
      </c>
      <c r="D14" s="77">
        <f>SUM(D5:D13)</f>
        <v>285</v>
      </c>
      <c r="E14" s="77">
        <f>SUM(E5:E13)</f>
        <v>141</v>
      </c>
      <c r="F14" s="77">
        <f>SUM(F5:F13)</f>
        <v>174</v>
      </c>
      <c r="G14" s="98"/>
    </row>
    <row r="15" spans="1:17" x14ac:dyDescent="0.25">
      <c r="A15" s="76" t="s">
        <v>1</v>
      </c>
      <c r="B15" s="76"/>
      <c r="C15" s="76"/>
      <c r="D15" s="77">
        <f>D14-B14*B14/A13</f>
        <v>60</v>
      </c>
      <c r="E15" s="78">
        <f>E14-C14*C14/A13</f>
        <v>4.8888888888888857</v>
      </c>
      <c r="F15" s="77">
        <f>F14-B14*C14/A13</f>
        <v>-1</v>
      </c>
      <c r="G15" s="98"/>
    </row>
    <row r="16" spans="1:17" x14ac:dyDescent="0.25">
      <c r="A16" s="76" t="s">
        <v>2</v>
      </c>
      <c r="B16" s="76"/>
      <c r="C16" s="76"/>
      <c r="D16" s="76"/>
      <c r="E16" s="76"/>
      <c r="F16" s="78">
        <f>F15/SQRT(D15*E15)</f>
        <v>-5.8387420812114239E-2</v>
      </c>
      <c r="G16" s="98"/>
    </row>
    <row r="17" spans="1:17" x14ac:dyDescent="0.25">
      <c r="G17" s="98"/>
    </row>
    <row r="18" spans="1:17" x14ac:dyDescent="0.25">
      <c r="A18" s="75" t="s">
        <v>10</v>
      </c>
      <c r="G18" s="98"/>
      <c r="L18" s="76" t="s">
        <v>18</v>
      </c>
      <c r="M18" s="76" t="s">
        <v>78</v>
      </c>
    </row>
    <row r="19" spans="1:17" x14ac:dyDescent="0.25">
      <c r="A19" s="77" t="s">
        <v>8</v>
      </c>
      <c r="B19" s="77" t="s">
        <v>3</v>
      </c>
      <c r="C19" s="77" t="s">
        <v>4</v>
      </c>
      <c r="D19" s="77" t="s">
        <v>5</v>
      </c>
      <c r="E19" s="77" t="s">
        <v>6</v>
      </c>
      <c r="F19" s="77" t="s">
        <v>7</v>
      </c>
      <c r="L19" s="76" t="s">
        <v>19</v>
      </c>
      <c r="M19" s="76" t="s">
        <v>20</v>
      </c>
      <c r="N19" s="76" t="s">
        <v>21</v>
      </c>
    </row>
    <row r="20" spans="1:17" x14ac:dyDescent="0.25">
      <c r="A20" s="77">
        <v>1</v>
      </c>
      <c r="B20" s="77">
        <v>1</v>
      </c>
      <c r="C20" s="77">
        <v>5</v>
      </c>
      <c r="D20" s="77">
        <f>B20*B20</f>
        <v>1</v>
      </c>
      <c r="E20" s="77">
        <f>C20*C20</f>
        <v>25</v>
      </c>
      <c r="F20" s="77">
        <f>B20*C20</f>
        <v>5</v>
      </c>
      <c r="L20" s="107">
        <f>2*B20</f>
        <v>2</v>
      </c>
      <c r="M20" s="108">
        <v>0</v>
      </c>
      <c r="N20" s="104">
        <f>L20+M20</f>
        <v>2</v>
      </c>
      <c r="P20" s="93" t="s">
        <v>75</v>
      </c>
      <c r="Q20" s="94">
        <f>INTERCEPT(C20:C28,B20:B28)</f>
        <v>0.8611111111111116</v>
      </c>
    </row>
    <row r="21" spans="1:17" x14ac:dyDescent="0.25">
      <c r="A21" s="77">
        <v>2</v>
      </c>
      <c r="B21" s="77">
        <v>2</v>
      </c>
      <c r="C21" s="99">
        <v>4</v>
      </c>
      <c r="D21" s="77">
        <f t="shared" ref="D21:E28" si="4">B21*B21</f>
        <v>4</v>
      </c>
      <c r="E21" s="77">
        <f t="shared" si="4"/>
        <v>16</v>
      </c>
      <c r="F21" s="77">
        <f t="shared" ref="F21:F28" si="5">B21*C21</f>
        <v>8</v>
      </c>
      <c r="L21" s="109">
        <f t="shared" ref="L21:L28" si="6">2*B21</f>
        <v>4</v>
      </c>
      <c r="M21" s="76">
        <v>-2</v>
      </c>
      <c r="N21" s="110">
        <f t="shared" ref="N21:N28" si="7">L21+M21</f>
        <v>2</v>
      </c>
      <c r="P21" s="95" t="s">
        <v>76</v>
      </c>
      <c r="Q21" s="96">
        <f>SLOPE(C20:C28,B20:B28)</f>
        <v>0.91666666666666663</v>
      </c>
    </row>
    <row r="22" spans="1:17" x14ac:dyDescent="0.25">
      <c r="A22" s="77">
        <v>3</v>
      </c>
      <c r="B22" s="77">
        <v>3</v>
      </c>
      <c r="C22" s="99">
        <v>3</v>
      </c>
      <c r="D22" s="77">
        <f t="shared" si="4"/>
        <v>9</v>
      </c>
      <c r="E22" s="77">
        <f t="shared" si="4"/>
        <v>9</v>
      </c>
      <c r="F22" s="77">
        <f t="shared" si="5"/>
        <v>9</v>
      </c>
      <c r="L22" s="109">
        <f t="shared" si="6"/>
        <v>6</v>
      </c>
      <c r="M22" s="76">
        <v>2</v>
      </c>
      <c r="N22" s="110">
        <f t="shared" si="7"/>
        <v>8</v>
      </c>
      <c r="P22" s="79" t="s">
        <v>3</v>
      </c>
      <c r="Q22" s="79" t="s">
        <v>4</v>
      </c>
    </row>
    <row r="23" spans="1:17" x14ac:dyDescent="0.25">
      <c r="A23" s="77">
        <v>4</v>
      </c>
      <c r="B23" s="77">
        <v>4</v>
      </c>
      <c r="C23" s="99">
        <v>4</v>
      </c>
      <c r="D23" s="77">
        <f t="shared" si="4"/>
        <v>16</v>
      </c>
      <c r="E23" s="77">
        <f t="shared" si="4"/>
        <v>16</v>
      </c>
      <c r="F23" s="77">
        <f t="shared" si="5"/>
        <v>16</v>
      </c>
      <c r="L23" s="109">
        <f t="shared" si="6"/>
        <v>8</v>
      </c>
      <c r="M23" s="76">
        <v>2</v>
      </c>
      <c r="N23" s="110">
        <f t="shared" si="7"/>
        <v>10</v>
      </c>
      <c r="P23" s="75">
        <v>0</v>
      </c>
      <c r="Q23" s="75">
        <f>Q20+Q21*P23</f>
        <v>0.8611111111111116</v>
      </c>
    </row>
    <row r="24" spans="1:17" x14ac:dyDescent="0.25">
      <c r="A24" s="77">
        <v>5</v>
      </c>
      <c r="B24" s="77">
        <v>5</v>
      </c>
      <c r="C24" s="99">
        <v>4</v>
      </c>
      <c r="D24" s="77">
        <f t="shared" si="4"/>
        <v>25</v>
      </c>
      <c r="E24" s="77">
        <f t="shared" si="4"/>
        <v>16</v>
      </c>
      <c r="F24" s="77">
        <f t="shared" si="5"/>
        <v>20</v>
      </c>
      <c r="L24" s="109">
        <f t="shared" si="6"/>
        <v>10</v>
      </c>
      <c r="M24" s="76">
        <v>-2</v>
      </c>
      <c r="N24" s="110">
        <f t="shared" si="7"/>
        <v>8</v>
      </c>
      <c r="P24" s="75">
        <v>10</v>
      </c>
      <c r="Q24" s="75">
        <f>Q20+Q21*P24</f>
        <v>10.027777777777779</v>
      </c>
    </row>
    <row r="25" spans="1:17" x14ac:dyDescent="0.25">
      <c r="A25" s="77">
        <v>6</v>
      </c>
      <c r="B25" s="77">
        <v>6</v>
      </c>
      <c r="C25" s="99">
        <v>3</v>
      </c>
      <c r="D25" s="77">
        <f t="shared" si="4"/>
        <v>36</v>
      </c>
      <c r="E25" s="77">
        <f t="shared" si="4"/>
        <v>9</v>
      </c>
      <c r="F25" s="77">
        <f t="shared" si="5"/>
        <v>18</v>
      </c>
      <c r="G25" s="98"/>
      <c r="L25" s="109">
        <f t="shared" si="6"/>
        <v>12</v>
      </c>
      <c r="M25" s="76">
        <v>0</v>
      </c>
      <c r="N25" s="110">
        <f t="shared" si="7"/>
        <v>12</v>
      </c>
    </row>
    <row r="26" spans="1:17" x14ac:dyDescent="0.25">
      <c r="A26" s="77">
        <v>7</v>
      </c>
      <c r="B26" s="77">
        <v>7</v>
      </c>
      <c r="C26" s="99">
        <v>3</v>
      </c>
      <c r="D26" s="77">
        <f t="shared" si="4"/>
        <v>49</v>
      </c>
      <c r="E26" s="77">
        <f t="shared" si="4"/>
        <v>9</v>
      </c>
      <c r="F26" s="77">
        <f t="shared" si="5"/>
        <v>21</v>
      </c>
      <c r="G26" s="98"/>
      <c r="L26" s="109">
        <f t="shared" si="6"/>
        <v>14</v>
      </c>
      <c r="M26" s="76">
        <v>-2</v>
      </c>
      <c r="N26" s="110">
        <f t="shared" si="7"/>
        <v>12</v>
      </c>
    </row>
    <row r="27" spans="1:17" x14ac:dyDescent="0.25">
      <c r="A27" s="77">
        <v>8</v>
      </c>
      <c r="B27" s="77">
        <v>8</v>
      </c>
      <c r="C27" s="99">
        <v>4</v>
      </c>
      <c r="D27" s="77">
        <f t="shared" si="4"/>
        <v>64</v>
      </c>
      <c r="E27" s="77">
        <f t="shared" si="4"/>
        <v>16</v>
      </c>
      <c r="F27" s="77">
        <f t="shared" si="5"/>
        <v>32</v>
      </c>
      <c r="G27" s="98"/>
      <c r="L27" s="109">
        <f t="shared" si="6"/>
        <v>16</v>
      </c>
      <c r="M27" s="76">
        <v>2</v>
      </c>
      <c r="N27" s="110">
        <f t="shared" si="7"/>
        <v>18</v>
      </c>
    </row>
    <row r="28" spans="1:17" x14ac:dyDescent="0.25">
      <c r="A28" s="77">
        <v>9</v>
      </c>
      <c r="B28" s="77">
        <v>9</v>
      </c>
      <c r="C28" s="99">
        <v>19</v>
      </c>
      <c r="D28" s="77">
        <f t="shared" si="4"/>
        <v>81</v>
      </c>
      <c r="E28" s="77">
        <f t="shared" si="4"/>
        <v>361</v>
      </c>
      <c r="F28" s="77">
        <f t="shared" si="5"/>
        <v>171</v>
      </c>
      <c r="G28" s="98"/>
      <c r="L28" s="111">
        <f t="shared" si="6"/>
        <v>18</v>
      </c>
      <c r="M28" s="105">
        <v>0</v>
      </c>
      <c r="N28" s="101">
        <f t="shared" si="7"/>
        <v>18</v>
      </c>
    </row>
    <row r="29" spans="1:17" x14ac:dyDescent="0.25">
      <c r="A29" s="76" t="s">
        <v>0</v>
      </c>
      <c r="B29" s="77">
        <f>SUM(B20:B28)</f>
        <v>45</v>
      </c>
      <c r="C29" s="77">
        <f>SUM(C20:C28)</f>
        <v>49</v>
      </c>
      <c r="D29" s="77">
        <f>SUM(D20:D28)</f>
        <v>285</v>
      </c>
      <c r="E29" s="77">
        <f>SUM(E20:E28)</f>
        <v>477</v>
      </c>
      <c r="F29" s="77">
        <f>SUM(F20:F28)</f>
        <v>300</v>
      </c>
      <c r="G29" s="98"/>
    </row>
    <row r="30" spans="1:17" x14ac:dyDescent="0.25">
      <c r="A30" s="76" t="s">
        <v>1</v>
      </c>
      <c r="B30" s="76"/>
      <c r="C30" s="76"/>
      <c r="D30" s="77">
        <f>D29-B29*B29/A28</f>
        <v>60</v>
      </c>
      <c r="E30" s="78">
        <f>E29-C29*C29/A28</f>
        <v>210.22222222222223</v>
      </c>
      <c r="F30" s="77">
        <f>F29-B29*C29/A28</f>
        <v>55</v>
      </c>
      <c r="G30" s="98"/>
    </row>
    <row r="31" spans="1:17" x14ac:dyDescent="0.25">
      <c r="A31" s="76" t="s">
        <v>2</v>
      </c>
      <c r="B31" s="76"/>
      <c r="C31" s="76"/>
      <c r="D31" s="76"/>
      <c r="E31" s="76"/>
      <c r="F31" s="78">
        <f>F30/SQRT(D30*E30)</f>
        <v>0.48971990095905721</v>
      </c>
      <c r="G31" s="98"/>
    </row>
    <row r="32" spans="1:17" x14ac:dyDescent="0.25">
      <c r="G32" s="98"/>
    </row>
    <row r="34" spans="1:17" x14ac:dyDescent="0.25">
      <c r="A34" s="75" t="s">
        <v>11</v>
      </c>
      <c r="G34" s="98"/>
      <c r="L34" s="76" t="s">
        <v>18</v>
      </c>
      <c r="M34" s="76" t="s">
        <v>78</v>
      </c>
    </row>
    <row r="35" spans="1:17" x14ac:dyDescent="0.25">
      <c r="A35" s="77" t="s">
        <v>8</v>
      </c>
      <c r="B35" s="77" t="s">
        <v>3</v>
      </c>
      <c r="C35" s="77" t="s">
        <v>4</v>
      </c>
      <c r="D35" s="77" t="s">
        <v>5</v>
      </c>
      <c r="E35" s="77" t="s">
        <v>6</v>
      </c>
      <c r="F35" s="77" t="s">
        <v>7</v>
      </c>
      <c r="L35" s="76" t="s">
        <v>19</v>
      </c>
      <c r="M35" s="76" t="s">
        <v>20</v>
      </c>
      <c r="N35" s="76" t="s">
        <v>21</v>
      </c>
    </row>
    <row r="36" spans="1:17" x14ac:dyDescent="0.25">
      <c r="A36" s="77">
        <v>1</v>
      </c>
      <c r="B36" s="77">
        <v>1</v>
      </c>
      <c r="C36" s="77">
        <v>19</v>
      </c>
      <c r="D36" s="77">
        <f>B36*B36</f>
        <v>1</v>
      </c>
      <c r="E36" s="77">
        <f>C36*C36</f>
        <v>361</v>
      </c>
      <c r="F36" s="77">
        <f>B36*C36</f>
        <v>19</v>
      </c>
      <c r="L36" s="107">
        <f>2*B36</f>
        <v>2</v>
      </c>
      <c r="M36" s="108">
        <v>0</v>
      </c>
      <c r="N36" s="104">
        <f>L36+M36</f>
        <v>2</v>
      </c>
      <c r="P36" s="93" t="s">
        <v>75</v>
      </c>
      <c r="Q36" s="94">
        <f>INTERCEPT(C36:C44,B36:B44)</f>
        <v>10.194444444444445</v>
      </c>
    </row>
    <row r="37" spans="1:17" x14ac:dyDescent="0.25">
      <c r="A37" s="77">
        <v>2</v>
      </c>
      <c r="B37" s="77">
        <v>2</v>
      </c>
      <c r="C37" s="99">
        <v>4</v>
      </c>
      <c r="D37" s="77">
        <f t="shared" ref="D37:E44" si="8">B37*B37</f>
        <v>4</v>
      </c>
      <c r="E37" s="77">
        <f t="shared" si="8"/>
        <v>16</v>
      </c>
      <c r="F37" s="77">
        <f t="shared" ref="F37:F44" si="9">B37*C37</f>
        <v>8</v>
      </c>
      <c r="L37" s="109">
        <f t="shared" ref="L37:L44" si="10">2*B37</f>
        <v>4</v>
      </c>
      <c r="M37" s="76">
        <v>-4</v>
      </c>
      <c r="N37" s="110">
        <f t="shared" ref="N37:N44" si="11">L37+M37</f>
        <v>0</v>
      </c>
      <c r="P37" s="95" t="s">
        <v>76</v>
      </c>
      <c r="Q37" s="96">
        <f>SLOPE(C36:C44,B36:B44)</f>
        <v>-0.95</v>
      </c>
    </row>
    <row r="38" spans="1:17" x14ac:dyDescent="0.25">
      <c r="A38" s="77">
        <v>3</v>
      </c>
      <c r="B38" s="77">
        <v>3</v>
      </c>
      <c r="C38" s="99">
        <v>3</v>
      </c>
      <c r="D38" s="77">
        <f t="shared" si="8"/>
        <v>9</v>
      </c>
      <c r="E38" s="77">
        <f t="shared" si="8"/>
        <v>9</v>
      </c>
      <c r="F38" s="77">
        <f t="shared" si="9"/>
        <v>9</v>
      </c>
      <c r="L38" s="109">
        <f t="shared" si="10"/>
        <v>6</v>
      </c>
      <c r="M38" s="76">
        <v>4</v>
      </c>
      <c r="N38" s="110">
        <f t="shared" si="11"/>
        <v>10</v>
      </c>
      <c r="P38" s="79" t="s">
        <v>3</v>
      </c>
      <c r="Q38" s="79" t="s">
        <v>4</v>
      </c>
    </row>
    <row r="39" spans="1:17" x14ac:dyDescent="0.25">
      <c r="A39" s="77">
        <v>4</v>
      </c>
      <c r="B39" s="77">
        <v>4</v>
      </c>
      <c r="C39" s="99">
        <v>4</v>
      </c>
      <c r="D39" s="77">
        <f t="shared" si="8"/>
        <v>16</v>
      </c>
      <c r="E39" s="77">
        <f t="shared" si="8"/>
        <v>16</v>
      </c>
      <c r="F39" s="77">
        <f t="shared" si="9"/>
        <v>16</v>
      </c>
      <c r="L39" s="109">
        <f t="shared" si="10"/>
        <v>8</v>
      </c>
      <c r="M39" s="76">
        <v>4</v>
      </c>
      <c r="N39" s="110">
        <f t="shared" si="11"/>
        <v>12</v>
      </c>
      <c r="P39" s="75">
        <v>0</v>
      </c>
      <c r="Q39" s="75">
        <f>Q36+Q37*P39</f>
        <v>10.194444444444445</v>
      </c>
    </row>
    <row r="40" spans="1:17" x14ac:dyDescent="0.25">
      <c r="A40" s="77">
        <v>5</v>
      </c>
      <c r="B40" s="77">
        <v>5</v>
      </c>
      <c r="C40" s="99">
        <v>4</v>
      </c>
      <c r="D40" s="77">
        <f t="shared" si="8"/>
        <v>25</v>
      </c>
      <c r="E40" s="77">
        <f t="shared" si="8"/>
        <v>16</v>
      </c>
      <c r="F40" s="77">
        <f t="shared" si="9"/>
        <v>20</v>
      </c>
      <c r="L40" s="109">
        <f t="shared" si="10"/>
        <v>10</v>
      </c>
      <c r="M40" s="76">
        <v>-4</v>
      </c>
      <c r="N40" s="110">
        <f t="shared" si="11"/>
        <v>6</v>
      </c>
      <c r="P40" s="75">
        <v>10</v>
      </c>
      <c r="Q40" s="75">
        <f>Q36+Q37*P40</f>
        <v>0.69444444444444464</v>
      </c>
    </row>
    <row r="41" spans="1:17" x14ac:dyDescent="0.25">
      <c r="A41" s="77">
        <v>6</v>
      </c>
      <c r="B41" s="77">
        <v>6</v>
      </c>
      <c r="C41" s="99">
        <v>3</v>
      </c>
      <c r="D41" s="77">
        <f t="shared" si="8"/>
        <v>36</v>
      </c>
      <c r="E41" s="77">
        <f t="shared" si="8"/>
        <v>9</v>
      </c>
      <c r="F41" s="77">
        <f t="shared" si="9"/>
        <v>18</v>
      </c>
      <c r="G41" s="98"/>
      <c r="L41" s="109">
        <f t="shared" si="10"/>
        <v>12</v>
      </c>
      <c r="M41" s="76">
        <v>0</v>
      </c>
      <c r="N41" s="110">
        <f t="shared" si="11"/>
        <v>12</v>
      </c>
    </row>
    <row r="42" spans="1:17" x14ac:dyDescent="0.25">
      <c r="A42" s="77">
        <v>7</v>
      </c>
      <c r="B42" s="77">
        <v>7</v>
      </c>
      <c r="C42" s="99">
        <v>3</v>
      </c>
      <c r="D42" s="77">
        <f t="shared" si="8"/>
        <v>49</v>
      </c>
      <c r="E42" s="77">
        <f t="shared" si="8"/>
        <v>9</v>
      </c>
      <c r="F42" s="77">
        <f t="shared" si="9"/>
        <v>21</v>
      </c>
      <c r="G42" s="98"/>
      <c r="L42" s="109">
        <f t="shared" si="10"/>
        <v>14</v>
      </c>
      <c r="M42" s="76">
        <v>-4</v>
      </c>
      <c r="N42" s="110">
        <f t="shared" si="11"/>
        <v>10</v>
      </c>
    </row>
    <row r="43" spans="1:17" x14ac:dyDescent="0.25">
      <c r="A43" s="77">
        <v>8</v>
      </c>
      <c r="B43" s="77">
        <v>8</v>
      </c>
      <c r="C43" s="99">
        <v>4</v>
      </c>
      <c r="D43" s="77">
        <f t="shared" si="8"/>
        <v>64</v>
      </c>
      <c r="E43" s="77">
        <f t="shared" si="8"/>
        <v>16</v>
      </c>
      <c r="F43" s="77">
        <f t="shared" si="9"/>
        <v>32</v>
      </c>
      <c r="G43" s="98"/>
      <c r="L43" s="109">
        <f t="shared" si="10"/>
        <v>16</v>
      </c>
      <c r="M43" s="76">
        <v>4</v>
      </c>
      <c r="N43" s="110">
        <f t="shared" si="11"/>
        <v>20</v>
      </c>
    </row>
    <row r="44" spans="1:17" x14ac:dyDescent="0.25">
      <c r="A44" s="77">
        <v>9</v>
      </c>
      <c r="B44" s="77">
        <v>9</v>
      </c>
      <c r="C44" s="99">
        <v>5</v>
      </c>
      <c r="D44" s="77">
        <f t="shared" si="8"/>
        <v>81</v>
      </c>
      <c r="E44" s="77">
        <f t="shared" si="8"/>
        <v>25</v>
      </c>
      <c r="F44" s="77">
        <f t="shared" si="9"/>
        <v>45</v>
      </c>
      <c r="G44" s="98"/>
      <c r="L44" s="111">
        <f t="shared" si="10"/>
        <v>18</v>
      </c>
      <c r="M44" s="105">
        <v>0</v>
      </c>
      <c r="N44" s="101">
        <f t="shared" si="11"/>
        <v>18</v>
      </c>
    </row>
    <row r="45" spans="1:17" x14ac:dyDescent="0.25">
      <c r="A45" s="76" t="s">
        <v>0</v>
      </c>
      <c r="B45" s="77">
        <f>SUM(B36:B44)</f>
        <v>45</v>
      </c>
      <c r="C45" s="77">
        <f>SUM(C36:C44)</f>
        <v>49</v>
      </c>
      <c r="D45" s="77">
        <f>SUM(D36:D44)</f>
        <v>285</v>
      </c>
      <c r="E45" s="77">
        <f>SUM(E36:E44)</f>
        <v>477</v>
      </c>
      <c r="F45" s="77">
        <f>SUM(F36:F44)</f>
        <v>188</v>
      </c>
      <c r="G45" s="98"/>
    </row>
    <row r="46" spans="1:17" x14ac:dyDescent="0.25">
      <c r="A46" s="76" t="s">
        <v>1</v>
      </c>
      <c r="B46" s="76"/>
      <c r="C46" s="76"/>
      <c r="D46" s="77">
        <f>D45-B45*B45/A44</f>
        <v>60</v>
      </c>
      <c r="E46" s="78">
        <f>E45-C45*C45/A44</f>
        <v>210.22222222222223</v>
      </c>
      <c r="F46" s="77">
        <f>F45-B45*C45/A44</f>
        <v>-57</v>
      </c>
      <c r="G46" s="98"/>
    </row>
    <row r="47" spans="1:17" x14ac:dyDescent="0.25">
      <c r="A47" s="76" t="s">
        <v>2</v>
      </c>
      <c r="B47" s="76"/>
      <c r="C47" s="76"/>
      <c r="D47" s="76"/>
      <c r="E47" s="76"/>
      <c r="F47" s="78">
        <f>F46/SQRT(D46*E46)</f>
        <v>-0.50752789735756842</v>
      </c>
      <c r="G47" s="98"/>
    </row>
    <row r="48" spans="1:17" x14ac:dyDescent="0.25">
      <c r="G48" s="98"/>
    </row>
    <row r="49" spans="1:17" x14ac:dyDescent="0.25">
      <c r="L49" s="76" t="s">
        <v>78</v>
      </c>
    </row>
    <row r="50" spans="1:17" x14ac:dyDescent="0.25">
      <c r="A50" s="75" t="s">
        <v>12</v>
      </c>
      <c r="G50" s="98"/>
      <c r="L50" s="76" t="s">
        <v>18</v>
      </c>
    </row>
    <row r="51" spans="1:17" x14ac:dyDescent="0.25">
      <c r="A51" s="77" t="s">
        <v>8</v>
      </c>
      <c r="B51" s="77" t="s">
        <v>3</v>
      </c>
      <c r="C51" s="77" t="s">
        <v>4</v>
      </c>
      <c r="D51" s="77" t="s">
        <v>5</v>
      </c>
      <c r="E51" s="77" t="s">
        <v>6</v>
      </c>
      <c r="F51" s="77" t="s">
        <v>7</v>
      </c>
      <c r="L51" s="76" t="s">
        <v>19</v>
      </c>
      <c r="M51" s="76" t="s">
        <v>20</v>
      </c>
      <c r="N51" s="76" t="s">
        <v>21</v>
      </c>
    </row>
    <row r="52" spans="1:17" x14ac:dyDescent="0.25">
      <c r="A52" s="77">
        <v>1</v>
      </c>
      <c r="B52" s="77">
        <v>1</v>
      </c>
      <c r="C52" s="77">
        <v>5</v>
      </c>
      <c r="D52" s="77">
        <f>B52*B52</f>
        <v>1</v>
      </c>
      <c r="E52" s="77">
        <f>C52*C52</f>
        <v>25</v>
      </c>
      <c r="F52" s="77">
        <f>B52*C52</f>
        <v>5</v>
      </c>
      <c r="L52" s="107">
        <f>2*B52</f>
        <v>2</v>
      </c>
      <c r="M52" s="108">
        <v>0</v>
      </c>
      <c r="N52" s="104">
        <f>L52+M52</f>
        <v>2</v>
      </c>
      <c r="P52" s="93" t="s">
        <v>75</v>
      </c>
      <c r="Q52" s="94">
        <f>INTERCEPT(C52:C60,B52:B60)</f>
        <v>5.6388888888888884</v>
      </c>
    </row>
    <row r="53" spans="1:17" x14ac:dyDescent="0.25">
      <c r="A53" s="77">
        <v>2</v>
      </c>
      <c r="B53" s="77">
        <v>2</v>
      </c>
      <c r="C53" s="99">
        <v>4</v>
      </c>
      <c r="D53" s="77">
        <f t="shared" ref="D53:E60" si="12">B53*B53</f>
        <v>4</v>
      </c>
      <c r="E53" s="77">
        <f t="shared" si="12"/>
        <v>16</v>
      </c>
      <c r="F53" s="77">
        <f t="shared" ref="F53:F60" si="13">B53*C53</f>
        <v>8</v>
      </c>
      <c r="L53" s="109">
        <f t="shared" ref="L53:L60" si="14">2*B53</f>
        <v>4</v>
      </c>
      <c r="M53" s="76">
        <v>-1</v>
      </c>
      <c r="N53" s="110">
        <f t="shared" ref="N53:N60" si="15">L53+M53</f>
        <v>3</v>
      </c>
      <c r="P53" s="95" t="s">
        <v>76</v>
      </c>
      <c r="Q53" s="96">
        <f>SLOPE(C52:C60,B52:B60)</f>
        <v>-1.6666666666666666E-2</v>
      </c>
    </row>
    <row r="54" spans="1:17" x14ac:dyDescent="0.25">
      <c r="A54" s="77">
        <v>3</v>
      </c>
      <c r="B54" s="77">
        <v>3</v>
      </c>
      <c r="C54" s="99">
        <v>3</v>
      </c>
      <c r="D54" s="77">
        <f t="shared" si="12"/>
        <v>9</v>
      </c>
      <c r="E54" s="77">
        <f t="shared" si="12"/>
        <v>9</v>
      </c>
      <c r="F54" s="77">
        <f t="shared" si="13"/>
        <v>9</v>
      </c>
      <c r="L54" s="109">
        <f t="shared" si="14"/>
        <v>6</v>
      </c>
      <c r="M54" s="76">
        <v>1</v>
      </c>
      <c r="N54" s="110">
        <f t="shared" si="15"/>
        <v>7</v>
      </c>
      <c r="P54" s="79" t="s">
        <v>3</v>
      </c>
      <c r="Q54" s="79" t="s">
        <v>4</v>
      </c>
    </row>
    <row r="55" spans="1:17" x14ac:dyDescent="0.25">
      <c r="A55" s="77">
        <v>4</v>
      </c>
      <c r="B55" s="77">
        <v>4</v>
      </c>
      <c r="C55" s="99">
        <v>4</v>
      </c>
      <c r="D55" s="77">
        <f t="shared" si="12"/>
        <v>16</v>
      </c>
      <c r="E55" s="77">
        <f t="shared" si="12"/>
        <v>16</v>
      </c>
      <c r="F55" s="77">
        <f t="shared" si="13"/>
        <v>16</v>
      </c>
      <c r="L55" s="109">
        <f t="shared" si="14"/>
        <v>8</v>
      </c>
      <c r="M55" s="76">
        <v>1</v>
      </c>
      <c r="N55" s="110">
        <f t="shared" si="15"/>
        <v>9</v>
      </c>
      <c r="P55" s="75">
        <v>0</v>
      </c>
      <c r="Q55" s="75">
        <f>Q52+Q53*P55</f>
        <v>5.6388888888888884</v>
      </c>
    </row>
    <row r="56" spans="1:17" x14ac:dyDescent="0.25">
      <c r="A56" s="77">
        <v>5</v>
      </c>
      <c r="B56" s="77">
        <v>5</v>
      </c>
      <c r="C56" s="99">
        <v>19</v>
      </c>
      <c r="D56" s="77">
        <f t="shared" si="12"/>
        <v>25</v>
      </c>
      <c r="E56" s="77">
        <f t="shared" si="12"/>
        <v>361</v>
      </c>
      <c r="F56" s="77">
        <f t="shared" si="13"/>
        <v>95</v>
      </c>
      <c r="L56" s="109">
        <f t="shared" si="14"/>
        <v>10</v>
      </c>
      <c r="M56" s="76">
        <v>-1</v>
      </c>
      <c r="N56" s="110">
        <f t="shared" si="15"/>
        <v>9</v>
      </c>
      <c r="P56" s="75">
        <v>10</v>
      </c>
      <c r="Q56" s="75">
        <f>Q52+Q53*P56</f>
        <v>5.4722222222222214</v>
      </c>
    </row>
    <row r="57" spans="1:17" x14ac:dyDescent="0.25">
      <c r="A57" s="77">
        <v>6</v>
      </c>
      <c r="B57" s="77">
        <v>6</v>
      </c>
      <c r="C57" s="99">
        <v>3</v>
      </c>
      <c r="D57" s="77">
        <f t="shared" si="12"/>
        <v>36</v>
      </c>
      <c r="E57" s="77">
        <f t="shared" si="12"/>
        <v>9</v>
      </c>
      <c r="F57" s="77">
        <f t="shared" si="13"/>
        <v>18</v>
      </c>
      <c r="G57" s="98"/>
      <c r="L57" s="109">
        <f t="shared" si="14"/>
        <v>12</v>
      </c>
      <c r="M57" s="76">
        <v>0</v>
      </c>
      <c r="N57" s="110">
        <f t="shared" si="15"/>
        <v>12</v>
      </c>
    </row>
    <row r="58" spans="1:17" x14ac:dyDescent="0.25">
      <c r="A58" s="77">
        <v>7</v>
      </c>
      <c r="B58" s="77">
        <v>7</v>
      </c>
      <c r="C58" s="99">
        <v>3</v>
      </c>
      <c r="D58" s="77">
        <f t="shared" si="12"/>
        <v>49</v>
      </c>
      <c r="E58" s="77">
        <f t="shared" si="12"/>
        <v>9</v>
      </c>
      <c r="F58" s="77">
        <f t="shared" si="13"/>
        <v>21</v>
      </c>
      <c r="G58" s="98"/>
      <c r="L58" s="109">
        <f t="shared" si="14"/>
        <v>14</v>
      </c>
      <c r="M58" s="76">
        <v>-1</v>
      </c>
      <c r="N58" s="110">
        <f t="shared" si="15"/>
        <v>13</v>
      </c>
    </row>
    <row r="59" spans="1:17" x14ac:dyDescent="0.25">
      <c r="A59" s="77">
        <v>8</v>
      </c>
      <c r="B59" s="77">
        <v>8</v>
      </c>
      <c r="C59" s="99">
        <v>4</v>
      </c>
      <c r="D59" s="77">
        <f t="shared" si="12"/>
        <v>64</v>
      </c>
      <c r="E59" s="77">
        <f t="shared" si="12"/>
        <v>16</v>
      </c>
      <c r="F59" s="77">
        <f t="shared" si="13"/>
        <v>32</v>
      </c>
      <c r="G59" s="98"/>
      <c r="L59" s="109">
        <f t="shared" si="14"/>
        <v>16</v>
      </c>
      <c r="M59" s="76">
        <v>1</v>
      </c>
      <c r="N59" s="110">
        <f t="shared" si="15"/>
        <v>17</v>
      </c>
    </row>
    <row r="60" spans="1:17" x14ac:dyDescent="0.25">
      <c r="A60" s="77">
        <v>9</v>
      </c>
      <c r="B60" s="77">
        <v>9</v>
      </c>
      <c r="C60" s="99">
        <v>5</v>
      </c>
      <c r="D60" s="77">
        <f t="shared" si="12"/>
        <v>81</v>
      </c>
      <c r="E60" s="77">
        <f t="shared" si="12"/>
        <v>25</v>
      </c>
      <c r="F60" s="77">
        <f t="shared" si="13"/>
        <v>45</v>
      </c>
      <c r="G60" s="98"/>
      <c r="L60" s="111">
        <f t="shared" si="14"/>
        <v>18</v>
      </c>
      <c r="M60" s="105">
        <v>0</v>
      </c>
      <c r="N60" s="101">
        <f t="shared" si="15"/>
        <v>18</v>
      </c>
    </row>
    <row r="61" spans="1:17" x14ac:dyDescent="0.25">
      <c r="A61" s="76" t="s">
        <v>0</v>
      </c>
      <c r="B61" s="77">
        <f>SUM(B52:B60)</f>
        <v>45</v>
      </c>
      <c r="C61" s="77">
        <f t="shared" ref="C61:F61" si="16">SUM(C52:C60)</f>
        <v>50</v>
      </c>
      <c r="D61" s="77">
        <f t="shared" si="16"/>
        <v>285</v>
      </c>
      <c r="E61" s="77">
        <f t="shared" si="16"/>
        <v>486</v>
      </c>
      <c r="F61" s="77">
        <f t="shared" si="16"/>
        <v>249</v>
      </c>
      <c r="G61" s="98"/>
    </row>
    <row r="62" spans="1:17" x14ac:dyDescent="0.25">
      <c r="A62" s="76" t="s">
        <v>1</v>
      </c>
      <c r="B62" s="76"/>
      <c r="C62" s="76"/>
      <c r="D62" s="77">
        <f>D61-B61*B61/A60</f>
        <v>60</v>
      </c>
      <c r="E62" s="78">
        <f>E61-C61*C61/A60</f>
        <v>208.22222222222223</v>
      </c>
      <c r="F62" s="77">
        <f>F61-B61*C61/A60</f>
        <v>-1</v>
      </c>
      <c r="G62" s="98"/>
    </row>
    <row r="63" spans="1:17" x14ac:dyDescent="0.25">
      <c r="A63" s="76" t="s">
        <v>2</v>
      </c>
      <c r="B63" s="76"/>
      <c r="C63" s="76"/>
      <c r="D63" s="76"/>
      <c r="E63" s="76"/>
      <c r="F63" s="78">
        <f>F62/SQRT(D62*E62)</f>
        <v>-8.9466580036550516E-3</v>
      </c>
      <c r="G63" s="98"/>
    </row>
    <row r="64" spans="1:17" x14ac:dyDescent="0.25">
      <c r="G64" s="98"/>
      <c r="L64" s="76" t="s">
        <v>78</v>
      </c>
    </row>
    <row r="65" spans="1:17" x14ac:dyDescent="0.25">
      <c r="A65" s="75" t="s">
        <v>13</v>
      </c>
      <c r="L65" s="76" t="s">
        <v>18</v>
      </c>
    </row>
    <row r="66" spans="1:17" x14ac:dyDescent="0.25">
      <c r="A66" s="77" t="s">
        <v>8</v>
      </c>
      <c r="B66" s="77" t="s">
        <v>3</v>
      </c>
      <c r="C66" s="77" t="s">
        <v>4</v>
      </c>
      <c r="D66" s="77" t="s">
        <v>5</v>
      </c>
      <c r="E66" s="77" t="s">
        <v>6</v>
      </c>
      <c r="F66" s="77" t="s">
        <v>7</v>
      </c>
      <c r="G66" s="98"/>
      <c r="L66" s="76" t="s">
        <v>22</v>
      </c>
      <c r="M66" s="76" t="s">
        <v>20</v>
      </c>
      <c r="N66" s="76" t="s">
        <v>23</v>
      </c>
    </row>
    <row r="67" spans="1:17" x14ac:dyDescent="0.25">
      <c r="A67" s="77">
        <v>1</v>
      </c>
      <c r="B67" s="77">
        <v>1</v>
      </c>
      <c r="C67" s="77">
        <v>5</v>
      </c>
      <c r="D67" s="77">
        <f>B67*B67</f>
        <v>1</v>
      </c>
      <c r="E67" s="77">
        <f>C67*C67</f>
        <v>25</v>
      </c>
      <c r="F67" s="77">
        <f>B67*C67</f>
        <v>5</v>
      </c>
      <c r="L67" s="107">
        <f>1.5*B67</f>
        <v>1.5</v>
      </c>
      <c r="M67" s="108">
        <v>0</v>
      </c>
      <c r="N67" s="104">
        <f>L67+M67</f>
        <v>1.5</v>
      </c>
      <c r="P67" s="93" t="s">
        <v>75</v>
      </c>
      <c r="Q67" s="94">
        <f>INTERCEPT(C67:C75,B67:B75)</f>
        <v>0.76910090472273929</v>
      </c>
    </row>
    <row r="68" spans="1:17" x14ac:dyDescent="0.25">
      <c r="A68" s="77">
        <v>2</v>
      </c>
      <c r="B68" s="77">
        <v>1.2</v>
      </c>
      <c r="C68" s="99">
        <v>4</v>
      </c>
      <c r="D68" s="77">
        <f t="shared" ref="D68:E75" si="17">B68*B68</f>
        <v>1.44</v>
      </c>
      <c r="E68" s="77">
        <f t="shared" si="17"/>
        <v>16</v>
      </c>
      <c r="F68" s="77">
        <f t="shared" ref="F68:F75" si="18">B68*C68</f>
        <v>4.8</v>
      </c>
      <c r="L68" s="109">
        <f t="shared" ref="L68:L75" si="19">1.5*B68</f>
        <v>1.7999999999999998</v>
      </c>
      <c r="M68" s="76">
        <v>-1</v>
      </c>
      <c r="N68" s="110">
        <f t="shared" ref="N68:N75" si="20">L68+M68</f>
        <v>0.79999999999999982</v>
      </c>
      <c r="P68" s="95" t="s">
        <v>76</v>
      </c>
      <c r="Q68" s="96">
        <f>SLOPE(C67:C75,B67:B75)</f>
        <v>2.0038093589022119</v>
      </c>
    </row>
    <row r="69" spans="1:17" x14ac:dyDescent="0.25">
      <c r="A69" s="77">
        <v>3</v>
      </c>
      <c r="B69" s="77">
        <v>1.3</v>
      </c>
      <c r="C69" s="99">
        <v>3</v>
      </c>
      <c r="D69" s="77">
        <f t="shared" si="17"/>
        <v>1.6900000000000002</v>
      </c>
      <c r="E69" s="77">
        <f t="shared" si="17"/>
        <v>9</v>
      </c>
      <c r="F69" s="77">
        <f t="shared" si="18"/>
        <v>3.9000000000000004</v>
      </c>
      <c r="L69" s="109">
        <f t="shared" si="19"/>
        <v>1.9500000000000002</v>
      </c>
      <c r="M69" s="76">
        <v>1</v>
      </c>
      <c r="N69" s="110">
        <f t="shared" si="20"/>
        <v>2.95</v>
      </c>
      <c r="P69" s="79" t="s">
        <v>3</v>
      </c>
      <c r="Q69" s="79" t="s">
        <v>4</v>
      </c>
    </row>
    <row r="70" spans="1:17" x14ac:dyDescent="0.25">
      <c r="A70" s="77">
        <v>4</v>
      </c>
      <c r="B70" s="77">
        <v>1.4</v>
      </c>
      <c r="C70" s="99">
        <v>5</v>
      </c>
      <c r="D70" s="77">
        <f t="shared" si="17"/>
        <v>1.9599999999999997</v>
      </c>
      <c r="E70" s="77">
        <f t="shared" si="17"/>
        <v>25</v>
      </c>
      <c r="F70" s="77">
        <f t="shared" si="18"/>
        <v>7</v>
      </c>
      <c r="L70" s="109">
        <f t="shared" si="19"/>
        <v>2.0999999999999996</v>
      </c>
      <c r="M70" s="76">
        <v>1</v>
      </c>
      <c r="N70" s="110">
        <f t="shared" si="20"/>
        <v>3.0999999999999996</v>
      </c>
      <c r="P70" s="75">
        <v>0</v>
      </c>
      <c r="Q70" s="75">
        <f>Q67+Q68*P70</f>
        <v>0.76910090472273929</v>
      </c>
    </row>
    <row r="71" spans="1:17" x14ac:dyDescent="0.25">
      <c r="A71" s="77">
        <v>5</v>
      </c>
      <c r="B71" s="77">
        <v>1.5</v>
      </c>
      <c r="C71" s="99">
        <v>1</v>
      </c>
      <c r="D71" s="77">
        <f t="shared" si="17"/>
        <v>2.25</v>
      </c>
      <c r="E71" s="77">
        <f t="shared" si="17"/>
        <v>1</v>
      </c>
      <c r="F71" s="77">
        <f t="shared" si="18"/>
        <v>1.5</v>
      </c>
      <c r="L71" s="109">
        <f t="shared" si="19"/>
        <v>2.25</v>
      </c>
      <c r="M71" s="76">
        <v>-1</v>
      </c>
      <c r="N71" s="110">
        <f t="shared" si="20"/>
        <v>1.25</v>
      </c>
      <c r="P71" s="75">
        <v>10</v>
      </c>
      <c r="Q71" s="75">
        <f>Q67+Q68*P71</f>
        <v>20.807194493744859</v>
      </c>
    </row>
    <row r="72" spans="1:17" x14ac:dyDescent="0.25">
      <c r="A72" s="77">
        <v>6</v>
      </c>
      <c r="B72" s="77">
        <v>1.6</v>
      </c>
      <c r="C72" s="99">
        <v>3</v>
      </c>
      <c r="D72" s="77">
        <f t="shared" si="17"/>
        <v>2.5600000000000005</v>
      </c>
      <c r="E72" s="77">
        <f t="shared" si="17"/>
        <v>9</v>
      </c>
      <c r="F72" s="77">
        <f t="shared" si="18"/>
        <v>4.8000000000000007</v>
      </c>
      <c r="L72" s="109">
        <f t="shared" si="19"/>
        <v>2.4000000000000004</v>
      </c>
      <c r="M72" s="76">
        <v>0</v>
      </c>
      <c r="N72" s="110">
        <f t="shared" si="20"/>
        <v>2.4000000000000004</v>
      </c>
    </row>
    <row r="73" spans="1:17" x14ac:dyDescent="0.25">
      <c r="A73" s="77">
        <v>7</v>
      </c>
      <c r="B73" s="77">
        <v>1.7</v>
      </c>
      <c r="C73" s="99">
        <v>2</v>
      </c>
      <c r="D73" s="77">
        <f t="shared" si="17"/>
        <v>2.8899999999999997</v>
      </c>
      <c r="E73" s="77">
        <f t="shared" si="17"/>
        <v>4</v>
      </c>
      <c r="F73" s="77">
        <f t="shared" si="18"/>
        <v>3.4</v>
      </c>
      <c r="G73" s="98"/>
      <c r="L73" s="109">
        <f t="shared" si="19"/>
        <v>2.5499999999999998</v>
      </c>
      <c r="M73" s="76">
        <v>-1</v>
      </c>
      <c r="N73" s="110">
        <f t="shared" si="20"/>
        <v>1.5499999999999998</v>
      </c>
    </row>
    <row r="74" spans="1:17" x14ac:dyDescent="0.25">
      <c r="A74" s="77">
        <v>8</v>
      </c>
      <c r="B74" s="77">
        <v>1.8</v>
      </c>
      <c r="C74" s="99">
        <v>6</v>
      </c>
      <c r="D74" s="77">
        <f t="shared" si="17"/>
        <v>3.24</v>
      </c>
      <c r="E74" s="77">
        <f t="shared" si="17"/>
        <v>36</v>
      </c>
      <c r="F74" s="77">
        <f t="shared" si="18"/>
        <v>10.8</v>
      </c>
      <c r="G74" s="98"/>
      <c r="L74" s="109">
        <f t="shared" si="19"/>
        <v>2.7</v>
      </c>
      <c r="M74" s="76">
        <v>1</v>
      </c>
      <c r="N74" s="110">
        <f t="shared" si="20"/>
        <v>3.7</v>
      </c>
    </row>
    <row r="75" spans="1:17" x14ac:dyDescent="0.25">
      <c r="A75" s="77">
        <v>9</v>
      </c>
      <c r="B75" s="77">
        <v>9</v>
      </c>
      <c r="C75" s="99">
        <v>19</v>
      </c>
      <c r="D75" s="77">
        <f t="shared" si="17"/>
        <v>81</v>
      </c>
      <c r="E75" s="77">
        <f t="shared" si="17"/>
        <v>361</v>
      </c>
      <c r="F75" s="77">
        <f t="shared" si="18"/>
        <v>171</v>
      </c>
      <c r="G75" s="98"/>
      <c r="L75" s="111">
        <f t="shared" si="19"/>
        <v>13.5</v>
      </c>
      <c r="M75" s="105">
        <v>0</v>
      </c>
      <c r="N75" s="101">
        <f t="shared" si="20"/>
        <v>13.5</v>
      </c>
    </row>
    <row r="76" spans="1:17" x14ac:dyDescent="0.25">
      <c r="A76" s="77" t="s">
        <v>0</v>
      </c>
      <c r="B76" s="77">
        <f>SUM(B67:B75)</f>
        <v>20.5</v>
      </c>
      <c r="C76" s="77">
        <f>SUM(N67:N75)</f>
        <v>30.75</v>
      </c>
      <c r="D76" s="77">
        <f>SUM(D67:D75)</f>
        <v>98.03</v>
      </c>
      <c r="E76" s="77">
        <f>SUM(E67:E75)</f>
        <v>486</v>
      </c>
      <c r="F76" s="77">
        <f>SUM(F67:F75)</f>
        <v>212.2</v>
      </c>
      <c r="G76" s="98"/>
    </row>
    <row r="77" spans="1:17" x14ac:dyDescent="0.25">
      <c r="A77" s="76" t="s">
        <v>1</v>
      </c>
      <c r="B77" s="77"/>
      <c r="C77" s="77"/>
      <c r="D77" s="77">
        <f>D76-B76*B76/A75</f>
        <v>51.335555555555558</v>
      </c>
      <c r="E77" s="77">
        <f>E76-C76*C76/A75</f>
        <v>380.9375</v>
      </c>
      <c r="F77" s="77">
        <f>F76-B76*C76/A75</f>
        <v>142.1583333333333</v>
      </c>
      <c r="G77" s="98"/>
    </row>
    <row r="78" spans="1:17" x14ac:dyDescent="0.25">
      <c r="A78" s="76" t="s">
        <v>2</v>
      </c>
      <c r="B78" s="76"/>
      <c r="C78" s="76"/>
      <c r="D78" s="77"/>
      <c r="E78" s="78"/>
      <c r="F78" s="78">
        <f>F77/SQRT(D77*E77)</f>
        <v>1.0165677464409932</v>
      </c>
      <c r="G78" s="98"/>
    </row>
    <row r="79" spans="1:17" x14ac:dyDescent="0.25">
      <c r="A79" s="76"/>
      <c r="B79" s="76"/>
      <c r="C79" s="76"/>
      <c r="D79" s="76"/>
      <c r="E79" s="76"/>
      <c r="F79" s="78"/>
      <c r="G79" s="98"/>
    </row>
    <row r="80" spans="1:17" x14ac:dyDescent="0.25">
      <c r="G80" s="98"/>
      <c r="L80" s="76" t="s">
        <v>78</v>
      </c>
    </row>
    <row r="81" spans="1:17" x14ac:dyDescent="0.25">
      <c r="A81" s="75" t="s">
        <v>14</v>
      </c>
      <c r="G81" s="98"/>
      <c r="L81" s="76" t="s">
        <v>18</v>
      </c>
    </row>
    <row r="82" spans="1:17" x14ac:dyDescent="0.25">
      <c r="A82" s="77" t="s">
        <v>8</v>
      </c>
      <c r="B82" s="77" t="s">
        <v>3</v>
      </c>
      <c r="C82" s="77" t="s">
        <v>4</v>
      </c>
      <c r="D82" s="77" t="s">
        <v>5</v>
      </c>
      <c r="E82" s="77" t="s">
        <v>6</v>
      </c>
      <c r="F82" s="77" t="s">
        <v>7</v>
      </c>
      <c r="L82" s="76" t="s">
        <v>24</v>
      </c>
      <c r="M82" s="76" t="s">
        <v>20</v>
      </c>
      <c r="N82" s="76" t="s">
        <v>25</v>
      </c>
    </row>
    <row r="83" spans="1:17" x14ac:dyDescent="0.25">
      <c r="A83" s="77">
        <v>1</v>
      </c>
      <c r="B83" s="77">
        <v>1</v>
      </c>
      <c r="C83" s="77">
        <v>7</v>
      </c>
      <c r="D83" s="77">
        <f>B83*B83</f>
        <v>1</v>
      </c>
      <c r="E83" s="77">
        <f>C83*C83</f>
        <v>49</v>
      </c>
      <c r="F83" s="77">
        <f>B83*C83</f>
        <v>7</v>
      </c>
      <c r="L83" s="107">
        <f>1*B83</f>
        <v>1</v>
      </c>
      <c r="M83" s="108">
        <v>0</v>
      </c>
      <c r="N83" s="104">
        <f>L83+M83</f>
        <v>1</v>
      </c>
      <c r="P83" s="93" t="s">
        <v>75</v>
      </c>
      <c r="Q83" s="94">
        <f>INTERCEPT(C83:C91,B83:B91)</f>
        <v>10.888888888888889</v>
      </c>
    </row>
    <row r="84" spans="1:17" x14ac:dyDescent="0.25">
      <c r="A84" s="77">
        <v>2</v>
      </c>
      <c r="B84" s="77">
        <v>2</v>
      </c>
      <c r="C84" s="77">
        <v>8</v>
      </c>
      <c r="D84" s="77">
        <f t="shared" ref="D84:E91" si="21">B84*B84</f>
        <v>4</v>
      </c>
      <c r="E84" s="77">
        <f t="shared" si="21"/>
        <v>64</v>
      </c>
      <c r="F84" s="77">
        <f t="shared" ref="F84:F91" si="22">B84*C84</f>
        <v>16</v>
      </c>
      <c r="L84" s="109">
        <f t="shared" ref="L84:L91" si="23">1*B84</f>
        <v>2</v>
      </c>
      <c r="M84" s="76">
        <v>-1</v>
      </c>
      <c r="N84" s="110">
        <f t="shared" ref="N84:N91" si="24">L84+M84</f>
        <v>1</v>
      </c>
      <c r="P84" s="95" t="s">
        <v>76</v>
      </c>
      <c r="Q84" s="96">
        <f>SLOPE(C83:C91,B83:B91)</f>
        <v>-0.46666666666666667</v>
      </c>
    </row>
    <row r="85" spans="1:17" x14ac:dyDescent="0.25">
      <c r="A85" s="77">
        <v>3</v>
      </c>
      <c r="B85" s="77">
        <v>3</v>
      </c>
      <c r="C85" s="77">
        <v>12</v>
      </c>
      <c r="D85" s="77">
        <f t="shared" si="21"/>
        <v>9</v>
      </c>
      <c r="E85" s="77">
        <f t="shared" si="21"/>
        <v>144</v>
      </c>
      <c r="F85" s="77">
        <f t="shared" si="22"/>
        <v>36</v>
      </c>
      <c r="L85" s="109">
        <f t="shared" si="23"/>
        <v>3</v>
      </c>
      <c r="M85" s="76">
        <v>1</v>
      </c>
      <c r="N85" s="110">
        <f t="shared" si="24"/>
        <v>4</v>
      </c>
      <c r="P85" s="79" t="s">
        <v>3</v>
      </c>
      <c r="Q85" s="79" t="s">
        <v>4</v>
      </c>
    </row>
    <row r="86" spans="1:17" x14ac:dyDescent="0.25">
      <c r="A86" s="77">
        <v>4</v>
      </c>
      <c r="B86" s="77">
        <v>4</v>
      </c>
      <c r="C86" s="77">
        <v>13</v>
      </c>
      <c r="D86" s="77">
        <f t="shared" si="21"/>
        <v>16</v>
      </c>
      <c r="E86" s="77">
        <f t="shared" si="21"/>
        <v>169</v>
      </c>
      <c r="F86" s="77">
        <f t="shared" si="22"/>
        <v>52</v>
      </c>
      <c r="L86" s="109">
        <f t="shared" si="23"/>
        <v>4</v>
      </c>
      <c r="M86" s="76">
        <v>1</v>
      </c>
      <c r="N86" s="110">
        <f t="shared" si="24"/>
        <v>5</v>
      </c>
      <c r="P86" s="75">
        <v>0</v>
      </c>
      <c r="Q86" s="75">
        <f>Q83+Q84*P86</f>
        <v>10.888888888888889</v>
      </c>
    </row>
    <row r="87" spans="1:17" x14ac:dyDescent="0.25">
      <c r="A87" s="77">
        <v>5</v>
      </c>
      <c r="B87" s="77">
        <v>5</v>
      </c>
      <c r="C87" s="77">
        <v>16</v>
      </c>
      <c r="D87" s="77">
        <f t="shared" si="21"/>
        <v>25</v>
      </c>
      <c r="E87" s="77">
        <f t="shared" si="21"/>
        <v>256</v>
      </c>
      <c r="F87" s="77">
        <f t="shared" si="22"/>
        <v>80</v>
      </c>
      <c r="L87" s="109">
        <f t="shared" si="23"/>
        <v>5</v>
      </c>
      <c r="M87" s="76">
        <v>-1</v>
      </c>
      <c r="N87" s="110">
        <f t="shared" si="24"/>
        <v>4</v>
      </c>
      <c r="P87" s="75">
        <v>10</v>
      </c>
      <c r="Q87" s="75">
        <f>Q83+Q84*P87</f>
        <v>6.2222222222222223</v>
      </c>
    </row>
    <row r="88" spans="1:17" x14ac:dyDescent="0.25">
      <c r="A88" s="77">
        <v>6</v>
      </c>
      <c r="B88" s="77">
        <v>6</v>
      </c>
      <c r="C88" s="77">
        <v>3</v>
      </c>
      <c r="D88" s="77">
        <f t="shared" si="21"/>
        <v>36</v>
      </c>
      <c r="E88" s="77">
        <f t="shared" si="21"/>
        <v>9</v>
      </c>
      <c r="F88" s="77">
        <f t="shared" si="22"/>
        <v>18</v>
      </c>
      <c r="G88" s="98"/>
      <c r="L88" s="109">
        <f t="shared" si="23"/>
        <v>6</v>
      </c>
      <c r="M88" s="76">
        <v>0</v>
      </c>
      <c r="N88" s="110">
        <f t="shared" si="24"/>
        <v>6</v>
      </c>
    </row>
    <row r="89" spans="1:17" x14ac:dyDescent="0.25">
      <c r="A89" s="77">
        <v>7</v>
      </c>
      <c r="B89" s="77">
        <v>7</v>
      </c>
      <c r="C89" s="77">
        <v>4</v>
      </c>
      <c r="D89" s="77">
        <f t="shared" si="21"/>
        <v>49</v>
      </c>
      <c r="E89" s="77">
        <f t="shared" si="21"/>
        <v>16</v>
      </c>
      <c r="F89" s="77">
        <f t="shared" si="22"/>
        <v>28</v>
      </c>
      <c r="G89" s="98"/>
      <c r="L89" s="109">
        <f t="shared" si="23"/>
        <v>7</v>
      </c>
      <c r="M89" s="76">
        <v>-1</v>
      </c>
      <c r="N89" s="110">
        <f t="shared" si="24"/>
        <v>6</v>
      </c>
    </row>
    <row r="90" spans="1:17" x14ac:dyDescent="0.25">
      <c r="A90" s="77">
        <v>8</v>
      </c>
      <c r="B90" s="77">
        <v>8</v>
      </c>
      <c r="C90" s="77">
        <v>6</v>
      </c>
      <c r="D90" s="77">
        <f t="shared" si="21"/>
        <v>64</v>
      </c>
      <c r="E90" s="77">
        <f t="shared" si="21"/>
        <v>36</v>
      </c>
      <c r="F90" s="77">
        <f t="shared" si="22"/>
        <v>48</v>
      </c>
      <c r="G90" s="98"/>
      <c r="L90" s="109">
        <f t="shared" si="23"/>
        <v>8</v>
      </c>
      <c r="M90" s="76">
        <v>1</v>
      </c>
      <c r="N90" s="110">
        <f t="shared" si="24"/>
        <v>9</v>
      </c>
    </row>
    <row r="91" spans="1:17" x14ac:dyDescent="0.25">
      <c r="A91" s="77">
        <v>9</v>
      </c>
      <c r="B91" s="77">
        <v>9</v>
      </c>
      <c r="C91" s="77">
        <v>8</v>
      </c>
      <c r="D91" s="77">
        <f t="shared" si="21"/>
        <v>81</v>
      </c>
      <c r="E91" s="77">
        <f t="shared" si="21"/>
        <v>64</v>
      </c>
      <c r="F91" s="77">
        <f t="shared" si="22"/>
        <v>72</v>
      </c>
      <c r="G91" s="98"/>
      <c r="L91" s="111">
        <f t="shared" si="23"/>
        <v>9</v>
      </c>
      <c r="M91" s="105">
        <v>0</v>
      </c>
      <c r="N91" s="101">
        <f t="shared" si="24"/>
        <v>9</v>
      </c>
    </row>
    <row r="92" spans="1:17" x14ac:dyDescent="0.25">
      <c r="A92" s="76" t="s">
        <v>0</v>
      </c>
      <c r="B92" s="99">
        <f>SUM(B83:B91)</f>
        <v>45</v>
      </c>
      <c r="C92" s="99">
        <f>SUM(C83:C91)</f>
        <v>77</v>
      </c>
      <c r="D92" s="99">
        <f>SUM(D83:D91)</f>
        <v>285</v>
      </c>
      <c r="E92" s="99">
        <f>SUM(E83:E91)</f>
        <v>807</v>
      </c>
      <c r="F92" s="99">
        <f>SUM(F83:F91)</f>
        <v>357</v>
      </c>
      <c r="G92" s="98"/>
    </row>
    <row r="93" spans="1:17" x14ac:dyDescent="0.25">
      <c r="A93" s="76" t="s">
        <v>1</v>
      </c>
      <c r="B93" s="76"/>
      <c r="C93" s="76"/>
      <c r="D93" s="77">
        <f>D92-B92*B92/A91</f>
        <v>60</v>
      </c>
      <c r="E93" s="78">
        <f>E92-C92*C92/A91</f>
        <v>148.22222222222217</v>
      </c>
      <c r="F93" s="77">
        <f>F92-B92*C92/A91</f>
        <v>-28</v>
      </c>
      <c r="G93" s="98"/>
    </row>
    <row r="94" spans="1:17" x14ac:dyDescent="0.25">
      <c r="A94" s="76" t="s">
        <v>2</v>
      </c>
      <c r="B94" s="76"/>
      <c r="C94" s="76"/>
      <c r="D94" s="76"/>
      <c r="E94" s="76"/>
      <c r="F94" s="78">
        <f>F93/SQRT(D93*E93)</f>
        <v>-0.29691062971705906</v>
      </c>
      <c r="G94" s="98"/>
    </row>
    <row r="95" spans="1:17" x14ac:dyDescent="0.25">
      <c r="G95" s="98"/>
    </row>
    <row r="96" spans="1:17" x14ac:dyDescent="0.25">
      <c r="L96" s="76" t="s">
        <v>78</v>
      </c>
    </row>
    <row r="97" spans="1:17" x14ac:dyDescent="0.25">
      <c r="A97" s="75" t="s">
        <v>15</v>
      </c>
      <c r="G97" s="98"/>
      <c r="L97" s="76" t="s">
        <v>18</v>
      </c>
    </row>
    <row r="98" spans="1:17" x14ac:dyDescent="0.25">
      <c r="A98" s="77" t="s">
        <v>8</v>
      </c>
      <c r="B98" s="103" t="s">
        <v>3</v>
      </c>
      <c r="C98" s="104" t="s">
        <v>4</v>
      </c>
      <c r="D98" s="103" t="s">
        <v>5</v>
      </c>
      <c r="E98" s="103" t="s">
        <v>6</v>
      </c>
      <c r="F98" s="103" t="s">
        <v>7</v>
      </c>
      <c r="L98" s="76" t="s">
        <v>79</v>
      </c>
      <c r="M98" s="76" t="s">
        <v>20</v>
      </c>
      <c r="N98" s="76" t="s">
        <v>25</v>
      </c>
    </row>
    <row r="99" spans="1:17" x14ac:dyDescent="0.25">
      <c r="A99" s="99">
        <v>1</v>
      </c>
      <c r="B99" s="105">
        <v>1</v>
      </c>
      <c r="C99" s="77">
        <v>2</v>
      </c>
      <c r="D99" s="101">
        <f>B99*B99</f>
        <v>1</v>
      </c>
      <c r="E99" s="101">
        <f>C99*C99</f>
        <v>4</v>
      </c>
      <c r="F99" s="101">
        <f>B99*C99</f>
        <v>2</v>
      </c>
      <c r="L99" s="107">
        <f>0.75*B99</f>
        <v>0.75</v>
      </c>
      <c r="M99" s="108">
        <v>0</v>
      </c>
      <c r="N99" s="104">
        <f>L99+M99</f>
        <v>0.75</v>
      </c>
      <c r="P99" s="93" t="s">
        <v>75</v>
      </c>
      <c r="Q99" s="94">
        <f>INTERCEPT(C99:C107,B99:B107)</f>
        <v>8.1666666666666661</v>
      </c>
    </row>
    <row r="100" spans="1:17" x14ac:dyDescent="0.25">
      <c r="A100" s="99">
        <v>2</v>
      </c>
      <c r="B100" s="105">
        <v>2</v>
      </c>
      <c r="C100" s="77">
        <v>4</v>
      </c>
      <c r="D100" s="101">
        <f t="shared" ref="D100:E107" si="25">B100*B100</f>
        <v>4</v>
      </c>
      <c r="E100" s="101">
        <f t="shared" si="25"/>
        <v>16</v>
      </c>
      <c r="F100" s="101">
        <f t="shared" ref="F100:F107" si="26">B100*C100</f>
        <v>8</v>
      </c>
      <c r="L100" s="109">
        <f t="shared" ref="L100:L107" si="27">0.75*B100</f>
        <v>1.5</v>
      </c>
      <c r="M100" s="76">
        <v>-1</v>
      </c>
      <c r="N100" s="110">
        <f t="shared" ref="N100:N107" si="28">L100+M100</f>
        <v>0.5</v>
      </c>
      <c r="P100" s="95" t="s">
        <v>76</v>
      </c>
      <c r="Q100" s="96">
        <f>SLOPE(C99:C107,B99:B107)</f>
        <v>-3.3333333333333333E-2</v>
      </c>
    </row>
    <row r="101" spans="1:17" x14ac:dyDescent="0.25">
      <c r="A101" s="99">
        <v>3</v>
      </c>
      <c r="B101" s="105">
        <v>3</v>
      </c>
      <c r="C101" s="77">
        <v>8</v>
      </c>
      <c r="D101" s="101">
        <f t="shared" si="25"/>
        <v>9</v>
      </c>
      <c r="E101" s="101">
        <f t="shared" si="25"/>
        <v>64</v>
      </c>
      <c r="F101" s="101">
        <f t="shared" si="26"/>
        <v>24</v>
      </c>
      <c r="L101" s="109">
        <f t="shared" si="27"/>
        <v>2.25</v>
      </c>
      <c r="M101" s="76">
        <v>1</v>
      </c>
      <c r="N101" s="110">
        <f t="shared" si="28"/>
        <v>3.25</v>
      </c>
      <c r="P101" s="79" t="s">
        <v>3</v>
      </c>
      <c r="Q101" s="79" t="s">
        <v>4</v>
      </c>
    </row>
    <row r="102" spans="1:17" x14ac:dyDescent="0.25">
      <c r="A102" s="99">
        <v>4</v>
      </c>
      <c r="B102" s="105">
        <v>4</v>
      </c>
      <c r="C102" s="77">
        <v>12</v>
      </c>
      <c r="D102" s="101">
        <f t="shared" si="25"/>
        <v>16</v>
      </c>
      <c r="E102" s="101">
        <f t="shared" si="25"/>
        <v>144</v>
      </c>
      <c r="F102" s="101">
        <f t="shared" si="26"/>
        <v>48</v>
      </c>
      <c r="L102" s="109">
        <f t="shared" si="27"/>
        <v>3</v>
      </c>
      <c r="M102" s="76">
        <v>1</v>
      </c>
      <c r="N102" s="110">
        <f t="shared" si="28"/>
        <v>4</v>
      </c>
      <c r="P102" s="75">
        <v>0</v>
      </c>
      <c r="Q102" s="75">
        <f>Q99+Q100*P102</f>
        <v>8.1666666666666661</v>
      </c>
    </row>
    <row r="103" spans="1:17" x14ac:dyDescent="0.25">
      <c r="A103" s="99">
        <v>5</v>
      </c>
      <c r="B103" s="105">
        <v>5</v>
      </c>
      <c r="C103" s="77">
        <v>18</v>
      </c>
      <c r="D103" s="101">
        <f t="shared" si="25"/>
        <v>25</v>
      </c>
      <c r="E103" s="101">
        <f t="shared" si="25"/>
        <v>324</v>
      </c>
      <c r="F103" s="101">
        <f t="shared" si="26"/>
        <v>90</v>
      </c>
      <c r="L103" s="109">
        <f t="shared" si="27"/>
        <v>3.75</v>
      </c>
      <c r="M103" s="76">
        <v>-1</v>
      </c>
      <c r="N103" s="110">
        <f t="shared" si="28"/>
        <v>2.75</v>
      </c>
      <c r="P103" s="75">
        <v>10</v>
      </c>
      <c r="Q103" s="75">
        <f>Q99+Q100*P103</f>
        <v>7.833333333333333</v>
      </c>
    </row>
    <row r="104" spans="1:17" x14ac:dyDescent="0.25">
      <c r="A104" s="99">
        <v>6</v>
      </c>
      <c r="B104" s="105">
        <v>6</v>
      </c>
      <c r="C104" s="77">
        <v>15</v>
      </c>
      <c r="D104" s="101">
        <f t="shared" si="25"/>
        <v>36</v>
      </c>
      <c r="E104" s="101">
        <f t="shared" si="25"/>
        <v>225</v>
      </c>
      <c r="F104" s="101">
        <f t="shared" si="26"/>
        <v>90</v>
      </c>
      <c r="G104" s="98"/>
      <c r="L104" s="109">
        <f t="shared" si="27"/>
        <v>4.5</v>
      </c>
      <c r="M104" s="76">
        <v>0</v>
      </c>
      <c r="N104" s="110">
        <f t="shared" si="28"/>
        <v>4.5</v>
      </c>
    </row>
    <row r="105" spans="1:17" x14ac:dyDescent="0.25">
      <c r="A105" s="99">
        <v>7</v>
      </c>
      <c r="B105" s="105">
        <v>7</v>
      </c>
      <c r="C105" s="77">
        <v>9</v>
      </c>
      <c r="D105" s="101">
        <f t="shared" si="25"/>
        <v>49</v>
      </c>
      <c r="E105" s="101">
        <f t="shared" si="25"/>
        <v>81</v>
      </c>
      <c r="F105" s="101">
        <f t="shared" si="26"/>
        <v>63</v>
      </c>
      <c r="G105" s="98"/>
      <c r="L105" s="109">
        <f t="shared" si="27"/>
        <v>5.25</v>
      </c>
      <c r="M105" s="76">
        <v>-1</v>
      </c>
      <c r="N105" s="110">
        <f t="shared" si="28"/>
        <v>4.25</v>
      </c>
    </row>
    <row r="106" spans="1:17" x14ac:dyDescent="0.25">
      <c r="A106" s="99">
        <v>8</v>
      </c>
      <c r="B106" s="105">
        <v>8</v>
      </c>
      <c r="C106" s="77">
        <v>3</v>
      </c>
      <c r="D106" s="101">
        <f t="shared" si="25"/>
        <v>64</v>
      </c>
      <c r="E106" s="101">
        <f t="shared" si="25"/>
        <v>9</v>
      </c>
      <c r="F106" s="101">
        <f t="shared" si="26"/>
        <v>24</v>
      </c>
      <c r="G106" s="98"/>
      <c r="L106" s="109">
        <f t="shared" si="27"/>
        <v>6</v>
      </c>
      <c r="M106" s="76">
        <v>1</v>
      </c>
      <c r="N106" s="110">
        <f t="shared" si="28"/>
        <v>7</v>
      </c>
    </row>
    <row r="107" spans="1:17" x14ac:dyDescent="0.25">
      <c r="A107" s="99">
        <v>9</v>
      </c>
      <c r="B107" s="105">
        <v>9</v>
      </c>
      <c r="C107" s="77">
        <v>1</v>
      </c>
      <c r="D107" s="101">
        <f t="shared" si="25"/>
        <v>81</v>
      </c>
      <c r="E107" s="101">
        <f t="shared" si="25"/>
        <v>1</v>
      </c>
      <c r="F107" s="101">
        <f t="shared" si="26"/>
        <v>9</v>
      </c>
      <c r="G107" s="98"/>
      <c r="L107" s="111">
        <f t="shared" si="27"/>
        <v>6.75</v>
      </c>
      <c r="M107" s="105">
        <v>0</v>
      </c>
      <c r="N107" s="101">
        <f t="shared" si="28"/>
        <v>6.75</v>
      </c>
    </row>
    <row r="108" spans="1:17" x14ac:dyDescent="0.25">
      <c r="A108" s="76" t="s">
        <v>0</v>
      </c>
      <c r="B108" s="99">
        <f>SUM(B99:B107)</f>
        <v>45</v>
      </c>
      <c r="C108" s="99">
        <f t="shared" ref="C108:F108" si="29">SUM(C99:C107)</f>
        <v>72</v>
      </c>
      <c r="D108" s="99">
        <f t="shared" si="29"/>
        <v>285</v>
      </c>
      <c r="E108" s="99">
        <f t="shared" si="29"/>
        <v>868</v>
      </c>
      <c r="F108" s="99">
        <f t="shared" si="29"/>
        <v>358</v>
      </c>
      <c r="G108" s="98"/>
    </row>
    <row r="109" spans="1:17" x14ac:dyDescent="0.25">
      <c r="A109" s="76" t="s">
        <v>1</v>
      </c>
      <c r="B109" s="76"/>
      <c r="C109" s="76"/>
      <c r="D109" s="99">
        <f>D108-B108*B108/A107</f>
        <v>60</v>
      </c>
      <c r="E109" s="106">
        <f>E108-C108*C108/A107</f>
        <v>292</v>
      </c>
      <c r="F109" s="101">
        <f>F108-B108*C108/A107</f>
        <v>-2</v>
      </c>
      <c r="G109" s="98"/>
    </row>
    <row r="110" spans="1:17" x14ac:dyDescent="0.25">
      <c r="A110" s="76" t="s">
        <v>2</v>
      </c>
      <c r="B110" s="76"/>
      <c r="C110" s="76"/>
      <c r="D110" s="76"/>
      <c r="E110" s="76"/>
      <c r="F110" s="100">
        <f>F109/SQRT(D109*E109)</f>
        <v>-1.5109947130387486E-2</v>
      </c>
      <c r="G110" s="98"/>
    </row>
    <row r="111" spans="1:17" x14ac:dyDescent="0.25">
      <c r="G111" s="98"/>
      <c r="L111" s="76" t="s">
        <v>78</v>
      </c>
    </row>
    <row r="112" spans="1:17" x14ac:dyDescent="0.25">
      <c r="A112" s="75" t="s">
        <v>16</v>
      </c>
      <c r="G112" s="98"/>
      <c r="L112" s="76" t="s">
        <v>18</v>
      </c>
    </row>
    <row r="113" spans="1:17" x14ac:dyDescent="0.25">
      <c r="A113" s="77" t="s">
        <v>8</v>
      </c>
      <c r="B113" s="103" t="s">
        <v>3</v>
      </c>
      <c r="C113" s="104" t="s">
        <v>4</v>
      </c>
      <c r="D113" s="103" t="s">
        <v>5</v>
      </c>
      <c r="E113" s="103" t="s">
        <v>6</v>
      </c>
      <c r="F113" s="103" t="s">
        <v>7</v>
      </c>
      <c r="L113" s="76" t="s">
        <v>32</v>
      </c>
      <c r="M113" s="76" t="s">
        <v>20</v>
      </c>
      <c r="N113" s="76" t="s">
        <v>26</v>
      </c>
    </row>
    <row r="114" spans="1:17" x14ac:dyDescent="0.25">
      <c r="A114" s="99">
        <v>1</v>
      </c>
      <c r="B114" s="105">
        <v>1</v>
      </c>
      <c r="C114" s="77">
        <f>N114</f>
        <v>2</v>
      </c>
      <c r="D114" s="101">
        <f>B114*B114</f>
        <v>1</v>
      </c>
      <c r="E114" s="101">
        <f>C114*C114</f>
        <v>4</v>
      </c>
      <c r="F114" s="101">
        <f>B114*C114</f>
        <v>2</v>
      </c>
      <c r="L114" s="109">
        <f>2*B114</f>
        <v>2</v>
      </c>
      <c r="M114" s="108">
        <v>0</v>
      </c>
      <c r="N114" s="104">
        <f>L114+M114</f>
        <v>2</v>
      </c>
      <c r="P114" s="93" t="s">
        <v>75</v>
      </c>
      <c r="Q114" s="94">
        <f>INTERCEPT(C114:C122,B114:B122)</f>
        <v>2.2499999999999991</v>
      </c>
    </row>
    <row r="115" spans="1:17" x14ac:dyDescent="0.25">
      <c r="A115" s="99">
        <v>2</v>
      </c>
      <c r="B115" s="105">
        <v>2</v>
      </c>
      <c r="C115" s="77">
        <v>7</v>
      </c>
      <c r="D115" s="101">
        <f t="shared" ref="D115:E122" si="30">B115*B115</f>
        <v>4</v>
      </c>
      <c r="E115" s="101">
        <f t="shared" si="30"/>
        <v>49</v>
      </c>
      <c r="F115" s="101">
        <f t="shared" ref="F115:F122" si="31">B115*C115</f>
        <v>14</v>
      </c>
      <c r="L115" s="109">
        <f t="shared" ref="L115:L122" si="32">2*B115</f>
        <v>4</v>
      </c>
      <c r="M115" s="76">
        <v>1</v>
      </c>
      <c r="N115" s="110">
        <f t="shared" ref="N115:N122" si="33">L115+M115</f>
        <v>5</v>
      </c>
      <c r="P115" s="95" t="s">
        <v>76</v>
      </c>
      <c r="Q115" s="96">
        <f>SLOPE(C114:C122,B114:B122)</f>
        <v>1.4833333333333334</v>
      </c>
    </row>
    <row r="116" spans="1:17" x14ac:dyDescent="0.25">
      <c r="A116" s="99">
        <v>3</v>
      </c>
      <c r="B116" s="105">
        <v>3</v>
      </c>
      <c r="C116" s="77">
        <v>8</v>
      </c>
      <c r="D116" s="101">
        <f t="shared" si="30"/>
        <v>9</v>
      </c>
      <c r="E116" s="101">
        <f t="shared" si="30"/>
        <v>64</v>
      </c>
      <c r="F116" s="101">
        <f t="shared" si="31"/>
        <v>24</v>
      </c>
      <c r="L116" s="109">
        <f t="shared" si="32"/>
        <v>6</v>
      </c>
      <c r="M116" s="76">
        <v>-1</v>
      </c>
      <c r="N116" s="110">
        <f t="shared" si="33"/>
        <v>5</v>
      </c>
      <c r="P116" s="79" t="s">
        <v>3</v>
      </c>
      <c r="Q116" s="79" t="s">
        <v>4</v>
      </c>
    </row>
    <row r="117" spans="1:17" x14ac:dyDescent="0.25">
      <c r="A117" s="99">
        <v>4</v>
      </c>
      <c r="B117" s="105">
        <v>4</v>
      </c>
      <c r="C117" s="77">
        <v>9</v>
      </c>
      <c r="D117" s="101">
        <f t="shared" si="30"/>
        <v>16</v>
      </c>
      <c r="E117" s="101">
        <f t="shared" si="30"/>
        <v>81</v>
      </c>
      <c r="F117" s="101">
        <f t="shared" si="31"/>
        <v>36</v>
      </c>
      <c r="L117" s="109">
        <f t="shared" si="32"/>
        <v>8</v>
      </c>
      <c r="M117" s="76">
        <v>1</v>
      </c>
      <c r="N117" s="110">
        <f t="shared" si="33"/>
        <v>9</v>
      </c>
      <c r="P117" s="75">
        <v>0</v>
      </c>
      <c r="Q117" s="75">
        <f>Q114+Q115*P117</f>
        <v>2.2499999999999991</v>
      </c>
    </row>
    <row r="118" spans="1:17" x14ac:dyDescent="0.25">
      <c r="A118" s="99">
        <v>5</v>
      </c>
      <c r="B118" s="105">
        <v>5</v>
      </c>
      <c r="C118" s="77">
        <v>10</v>
      </c>
      <c r="D118" s="101">
        <f t="shared" si="30"/>
        <v>25</v>
      </c>
      <c r="E118" s="101">
        <f t="shared" si="30"/>
        <v>100</v>
      </c>
      <c r="F118" s="101">
        <f t="shared" si="31"/>
        <v>50</v>
      </c>
      <c r="L118" s="109">
        <f t="shared" si="32"/>
        <v>10</v>
      </c>
      <c r="M118" s="76">
        <v>-1</v>
      </c>
      <c r="N118" s="110">
        <f t="shared" si="33"/>
        <v>9</v>
      </c>
      <c r="P118" s="75">
        <v>10</v>
      </c>
      <c r="Q118" s="75">
        <f>Q114+Q115*P118</f>
        <v>17.083333333333332</v>
      </c>
    </row>
    <row r="119" spans="1:17" x14ac:dyDescent="0.25">
      <c r="A119" s="99">
        <v>6</v>
      </c>
      <c r="B119" s="105">
        <v>6</v>
      </c>
      <c r="C119" s="77">
        <v>9</v>
      </c>
      <c r="D119" s="101">
        <f t="shared" si="30"/>
        <v>36</v>
      </c>
      <c r="E119" s="101">
        <f t="shared" si="30"/>
        <v>81</v>
      </c>
      <c r="F119" s="101">
        <f t="shared" si="31"/>
        <v>54</v>
      </c>
      <c r="G119" s="98"/>
      <c r="L119" s="109">
        <f t="shared" si="32"/>
        <v>12</v>
      </c>
      <c r="M119" s="76">
        <v>0</v>
      </c>
      <c r="N119" s="110">
        <f t="shared" si="33"/>
        <v>12</v>
      </c>
    </row>
    <row r="120" spans="1:17" x14ac:dyDescent="0.25">
      <c r="A120" s="99">
        <v>7</v>
      </c>
      <c r="B120" s="105">
        <v>7</v>
      </c>
      <c r="C120" s="77">
        <v>10</v>
      </c>
      <c r="D120" s="101">
        <f t="shared" si="30"/>
        <v>49</v>
      </c>
      <c r="E120" s="101">
        <f t="shared" si="30"/>
        <v>100</v>
      </c>
      <c r="F120" s="101">
        <f t="shared" si="31"/>
        <v>70</v>
      </c>
      <c r="G120" s="98"/>
      <c r="L120" s="109">
        <f t="shared" si="32"/>
        <v>14</v>
      </c>
      <c r="M120" s="76">
        <v>-1</v>
      </c>
      <c r="N120" s="110">
        <f t="shared" si="33"/>
        <v>13</v>
      </c>
    </row>
    <row r="121" spans="1:17" x14ac:dyDescent="0.25">
      <c r="A121" s="99">
        <v>8</v>
      </c>
      <c r="B121" s="105">
        <v>8</v>
      </c>
      <c r="C121" s="77">
        <v>14</v>
      </c>
      <c r="D121" s="101">
        <f t="shared" si="30"/>
        <v>64</v>
      </c>
      <c r="E121" s="101">
        <f t="shared" si="30"/>
        <v>196</v>
      </c>
      <c r="F121" s="101">
        <f t="shared" si="31"/>
        <v>112</v>
      </c>
      <c r="G121" s="98"/>
      <c r="L121" s="109">
        <f t="shared" si="32"/>
        <v>16</v>
      </c>
      <c r="M121" s="76">
        <v>1</v>
      </c>
      <c r="N121" s="110">
        <f t="shared" si="33"/>
        <v>17</v>
      </c>
    </row>
    <row r="122" spans="1:17" x14ac:dyDescent="0.25">
      <c r="A122" s="99">
        <v>9</v>
      </c>
      <c r="B122" s="105">
        <v>9</v>
      </c>
      <c r="C122" s="77">
        <f t="shared" ref="C122" si="34">N122</f>
        <v>18</v>
      </c>
      <c r="D122" s="101">
        <f t="shared" si="30"/>
        <v>81</v>
      </c>
      <c r="E122" s="101">
        <f t="shared" si="30"/>
        <v>324</v>
      </c>
      <c r="F122" s="101">
        <f t="shared" si="31"/>
        <v>162</v>
      </c>
      <c r="G122" s="98"/>
      <c r="L122" s="109">
        <f t="shared" si="32"/>
        <v>18</v>
      </c>
      <c r="M122" s="105">
        <v>0</v>
      </c>
      <c r="N122" s="101">
        <f t="shared" si="33"/>
        <v>18</v>
      </c>
    </row>
    <row r="123" spans="1:17" x14ac:dyDescent="0.25">
      <c r="A123" s="76" t="s">
        <v>0</v>
      </c>
      <c r="B123" s="99">
        <f>SUM(B114:B122)</f>
        <v>45</v>
      </c>
      <c r="C123" s="99">
        <f t="shared" ref="C123:F123" si="35">SUM(C114:C122)</f>
        <v>87</v>
      </c>
      <c r="D123" s="99">
        <f t="shared" si="35"/>
        <v>285</v>
      </c>
      <c r="E123" s="99">
        <f t="shared" si="35"/>
        <v>999</v>
      </c>
      <c r="F123" s="99">
        <f t="shared" si="35"/>
        <v>524</v>
      </c>
      <c r="G123" s="98"/>
    </row>
    <row r="124" spans="1:17" x14ac:dyDescent="0.25">
      <c r="A124" s="76" t="s">
        <v>1</v>
      </c>
      <c r="B124" s="76"/>
      <c r="C124" s="76"/>
      <c r="D124" s="99">
        <f>D123-B123*B123/A122</f>
        <v>60</v>
      </c>
      <c r="E124" s="106">
        <f>E123-C123*C123/A122</f>
        <v>158</v>
      </c>
      <c r="F124" s="101">
        <f>F123-B123*C123/A122</f>
        <v>89</v>
      </c>
      <c r="G124" s="98"/>
    </row>
    <row r="125" spans="1:17" x14ac:dyDescent="0.25">
      <c r="A125" s="76" t="s">
        <v>2</v>
      </c>
      <c r="B125" s="76"/>
      <c r="C125" s="76"/>
      <c r="D125" s="76"/>
      <c r="E125" s="76"/>
      <c r="F125" s="100">
        <f>F124/SQRT(D124*E124)</f>
        <v>0.91408343339475906</v>
      </c>
      <c r="G125" s="98"/>
    </row>
    <row r="126" spans="1:17" x14ac:dyDescent="0.25">
      <c r="L126" s="76" t="s">
        <v>78</v>
      </c>
    </row>
    <row r="127" spans="1:17" x14ac:dyDescent="0.25">
      <c r="A127" s="75" t="s">
        <v>17</v>
      </c>
      <c r="G127" s="98"/>
      <c r="L127" s="76" t="s">
        <v>18</v>
      </c>
    </row>
    <row r="128" spans="1:17" x14ac:dyDescent="0.25">
      <c r="A128" s="77" t="s">
        <v>8</v>
      </c>
      <c r="B128" s="103" t="s">
        <v>3</v>
      </c>
      <c r="C128" s="104" t="s">
        <v>4</v>
      </c>
      <c r="D128" s="103" t="s">
        <v>5</v>
      </c>
      <c r="E128" s="103" t="s">
        <v>6</v>
      </c>
      <c r="F128" s="103" t="s">
        <v>7</v>
      </c>
      <c r="L128" s="76" t="s">
        <v>27</v>
      </c>
      <c r="M128" s="76" t="s">
        <v>20</v>
      </c>
      <c r="N128" s="76" t="s">
        <v>28</v>
      </c>
    </row>
    <row r="129" spans="1:17" x14ac:dyDescent="0.25">
      <c r="A129" s="99">
        <v>1</v>
      </c>
      <c r="B129" s="105">
        <v>1</v>
      </c>
      <c r="C129" s="77">
        <v>1</v>
      </c>
      <c r="D129" s="101">
        <f>B129*B129</f>
        <v>1</v>
      </c>
      <c r="E129" s="101">
        <f>C129*C129</f>
        <v>1</v>
      </c>
      <c r="F129" s="101">
        <f>B129*C129</f>
        <v>1</v>
      </c>
      <c r="L129" s="107">
        <f>2*B129</f>
        <v>2</v>
      </c>
      <c r="M129" s="108">
        <f>O129*M114</f>
        <v>0</v>
      </c>
      <c r="N129" s="104">
        <f>L129+M129</f>
        <v>2</v>
      </c>
      <c r="O129" s="75">
        <v>1</v>
      </c>
      <c r="P129" s="93" t="s">
        <v>75</v>
      </c>
      <c r="Q129" s="94">
        <f>INTERCEPT(C129:C137,B129:B137)</f>
        <v>3.4166666666666679</v>
      </c>
    </row>
    <row r="130" spans="1:17" x14ac:dyDescent="0.25">
      <c r="A130" s="99">
        <v>2</v>
      </c>
      <c r="B130" s="105">
        <v>2</v>
      </c>
      <c r="C130" s="77">
        <v>6</v>
      </c>
      <c r="D130" s="101">
        <f t="shared" ref="D130:E137" si="36">B130*B130</f>
        <v>4</v>
      </c>
      <c r="E130" s="101">
        <f t="shared" si="36"/>
        <v>36</v>
      </c>
      <c r="F130" s="101">
        <f t="shared" ref="F130:F137" si="37">B130*C130</f>
        <v>12</v>
      </c>
      <c r="L130" s="107">
        <f t="shared" ref="L130:L137" si="38">2*B130</f>
        <v>4</v>
      </c>
      <c r="M130" s="108">
        <f t="shared" ref="M130:M137" si="39">O130*M115</f>
        <v>1</v>
      </c>
      <c r="N130" s="110">
        <f t="shared" ref="N130:N137" si="40">L130+M130</f>
        <v>5</v>
      </c>
      <c r="O130" s="75">
        <f>O129</f>
        <v>1</v>
      </c>
      <c r="P130" s="95" t="s">
        <v>76</v>
      </c>
      <c r="Q130" s="96">
        <f>SLOPE(C129:C137,B129:B137)</f>
        <v>1.7166666666666666</v>
      </c>
    </row>
    <row r="131" spans="1:17" x14ac:dyDescent="0.25">
      <c r="A131" s="99">
        <v>3</v>
      </c>
      <c r="B131" s="105">
        <v>3</v>
      </c>
      <c r="C131" s="77">
        <v>10</v>
      </c>
      <c r="D131" s="101">
        <f t="shared" si="36"/>
        <v>9</v>
      </c>
      <c r="E131" s="101">
        <f t="shared" si="36"/>
        <v>100</v>
      </c>
      <c r="F131" s="101">
        <f t="shared" si="37"/>
        <v>30</v>
      </c>
      <c r="L131" s="107">
        <f t="shared" si="38"/>
        <v>6</v>
      </c>
      <c r="M131" s="108">
        <f t="shared" si="39"/>
        <v>-1</v>
      </c>
      <c r="N131" s="110">
        <f t="shared" si="40"/>
        <v>5</v>
      </c>
      <c r="O131" s="75">
        <f t="shared" ref="O131:O137" si="41">O130</f>
        <v>1</v>
      </c>
      <c r="P131" s="79" t="s">
        <v>3</v>
      </c>
      <c r="Q131" s="79" t="s">
        <v>4</v>
      </c>
    </row>
    <row r="132" spans="1:17" x14ac:dyDescent="0.25">
      <c r="A132" s="99">
        <v>4</v>
      </c>
      <c r="B132" s="105">
        <v>4</v>
      </c>
      <c r="C132" s="77">
        <v>13</v>
      </c>
      <c r="D132" s="101">
        <f t="shared" si="36"/>
        <v>16</v>
      </c>
      <c r="E132" s="101">
        <f t="shared" si="36"/>
        <v>169</v>
      </c>
      <c r="F132" s="101">
        <f t="shared" si="37"/>
        <v>52</v>
      </c>
      <c r="L132" s="107">
        <f t="shared" si="38"/>
        <v>8</v>
      </c>
      <c r="M132" s="108">
        <f t="shared" si="39"/>
        <v>1</v>
      </c>
      <c r="N132" s="110">
        <f t="shared" si="40"/>
        <v>9</v>
      </c>
      <c r="O132" s="75">
        <f t="shared" si="41"/>
        <v>1</v>
      </c>
      <c r="P132" s="75">
        <v>0</v>
      </c>
      <c r="Q132" s="75">
        <f>Q129+Q130*P132</f>
        <v>3.4166666666666679</v>
      </c>
    </row>
    <row r="133" spans="1:17" x14ac:dyDescent="0.25">
      <c r="A133" s="99">
        <v>5</v>
      </c>
      <c r="B133" s="105">
        <v>5</v>
      </c>
      <c r="C133" s="77">
        <v>15</v>
      </c>
      <c r="D133" s="101">
        <f t="shared" si="36"/>
        <v>25</v>
      </c>
      <c r="E133" s="101">
        <f t="shared" si="36"/>
        <v>225</v>
      </c>
      <c r="F133" s="101">
        <f t="shared" si="37"/>
        <v>75</v>
      </c>
      <c r="L133" s="107">
        <f t="shared" si="38"/>
        <v>10</v>
      </c>
      <c r="M133" s="108">
        <f t="shared" si="39"/>
        <v>-1</v>
      </c>
      <c r="N133" s="110">
        <f t="shared" si="40"/>
        <v>9</v>
      </c>
      <c r="O133" s="75">
        <f t="shared" si="41"/>
        <v>1</v>
      </c>
      <c r="P133" s="75">
        <v>10</v>
      </c>
      <c r="Q133" s="75">
        <f>Q129+Q130*P133</f>
        <v>20.583333333333332</v>
      </c>
    </row>
    <row r="134" spans="1:17" x14ac:dyDescent="0.25">
      <c r="A134" s="99">
        <v>6</v>
      </c>
      <c r="B134" s="105">
        <v>6</v>
      </c>
      <c r="C134" s="77">
        <v>16</v>
      </c>
      <c r="D134" s="101">
        <f t="shared" si="36"/>
        <v>36</v>
      </c>
      <c r="E134" s="101">
        <f t="shared" si="36"/>
        <v>256</v>
      </c>
      <c r="F134" s="101">
        <f t="shared" si="37"/>
        <v>96</v>
      </c>
      <c r="G134" s="98"/>
      <c r="L134" s="107">
        <f t="shared" si="38"/>
        <v>12</v>
      </c>
      <c r="M134" s="108">
        <f t="shared" si="39"/>
        <v>0</v>
      </c>
      <c r="N134" s="110">
        <f t="shared" si="40"/>
        <v>12</v>
      </c>
      <c r="O134" s="75">
        <f t="shared" si="41"/>
        <v>1</v>
      </c>
    </row>
    <row r="135" spans="1:17" x14ac:dyDescent="0.25">
      <c r="A135" s="99">
        <v>7</v>
      </c>
      <c r="B135" s="105">
        <v>7</v>
      </c>
      <c r="C135" s="77">
        <v>15</v>
      </c>
      <c r="D135" s="101">
        <f t="shared" si="36"/>
        <v>49</v>
      </c>
      <c r="E135" s="101">
        <f t="shared" si="36"/>
        <v>225</v>
      </c>
      <c r="F135" s="101">
        <f t="shared" si="37"/>
        <v>105</v>
      </c>
      <c r="G135" s="98"/>
      <c r="L135" s="107">
        <f t="shared" si="38"/>
        <v>14</v>
      </c>
      <c r="M135" s="108">
        <f t="shared" si="39"/>
        <v>-1</v>
      </c>
      <c r="N135" s="110">
        <f t="shared" si="40"/>
        <v>13</v>
      </c>
      <c r="O135" s="75">
        <f t="shared" si="41"/>
        <v>1</v>
      </c>
    </row>
    <row r="136" spans="1:17" x14ac:dyDescent="0.25">
      <c r="A136" s="99">
        <v>8</v>
      </c>
      <c r="B136" s="105">
        <v>8</v>
      </c>
      <c r="C136" s="77">
        <v>16</v>
      </c>
      <c r="D136" s="101">
        <f t="shared" si="36"/>
        <v>64</v>
      </c>
      <c r="E136" s="101">
        <f t="shared" si="36"/>
        <v>256</v>
      </c>
      <c r="F136" s="101">
        <f t="shared" si="37"/>
        <v>128</v>
      </c>
      <c r="G136" s="98"/>
      <c r="L136" s="107">
        <f t="shared" si="38"/>
        <v>16</v>
      </c>
      <c r="M136" s="108">
        <f t="shared" si="39"/>
        <v>1</v>
      </c>
      <c r="N136" s="110">
        <f t="shared" si="40"/>
        <v>17</v>
      </c>
      <c r="O136" s="75">
        <f t="shared" si="41"/>
        <v>1</v>
      </c>
    </row>
    <row r="137" spans="1:17" x14ac:dyDescent="0.25">
      <c r="A137" s="99">
        <v>9</v>
      </c>
      <c r="B137" s="105">
        <v>9</v>
      </c>
      <c r="C137" s="77">
        <v>16</v>
      </c>
      <c r="D137" s="101">
        <f t="shared" si="36"/>
        <v>81</v>
      </c>
      <c r="E137" s="101">
        <f t="shared" si="36"/>
        <v>256</v>
      </c>
      <c r="F137" s="101">
        <f t="shared" si="37"/>
        <v>144</v>
      </c>
      <c r="G137" s="98"/>
      <c r="L137" s="107">
        <f t="shared" si="38"/>
        <v>18</v>
      </c>
      <c r="M137" s="108">
        <f t="shared" si="39"/>
        <v>0</v>
      </c>
      <c r="N137" s="101">
        <f t="shared" si="40"/>
        <v>18</v>
      </c>
      <c r="O137" s="75">
        <f t="shared" si="41"/>
        <v>1</v>
      </c>
    </row>
    <row r="138" spans="1:17" x14ac:dyDescent="0.25">
      <c r="A138" s="76" t="s">
        <v>0</v>
      </c>
      <c r="B138" s="99">
        <f>SUM(B129:B137)</f>
        <v>45</v>
      </c>
      <c r="C138" s="99">
        <f t="shared" ref="C138:F138" si="42">SUM(C129:C137)</f>
        <v>108</v>
      </c>
      <c r="D138" s="99">
        <f t="shared" si="42"/>
        <v>285</v>
      </c>
      <c r="E138" s="99">
        <f t="shared" si="42"/>
        <v>1524</v>
      </c>
      <c r="F138" s="99">
        <f t="shared" si="42"/>
        <v>643</v>
      </c>
      <c r="G138" s="98"/>
    </row>
    <row r="139" spans="1:17" x14ac:dyDescent="0.25">
      <c r="A139" s="76" t="s">
        <v>1</v>
      </c>
      <c r="B139" s="76"/>
      <c r="C139" s="76"/>
      <c r="D139" s="99">
        <f>D138-B138*B138/A137</f>
        <v>60</v>
      </c>
      <c r="E139" s="106">
        <f>E138-C138*C138/A137</f>
        <v>228</v>
      </c>
      <c r="F139" s="101">
        <f>F138-B138*C138/A137</f>
        <v>103</v>
      </c>
      <c r="G139" s="98"/>
    </row>
    <row r="140" spans="1:17" x14ac:dyDescent="0.25">
      <c r="A140" s="76" t="s">
        <v>2</v>
      </c>
      <c r="B140" s="76"/>
      <c r="C140" s="76"/>
      <c r="D140" s="76"/>
      <c r="E140" s="76"/>
      <c r="F140" s="100">
        <f>F139/SQRT(D139*E139)</f>
        <v>0.8806314188730906</v>
      </c>
      <c r="G140" s="98"/>
    </row>
    <row r="142" spans="1:17" x14ac:dyDescent="0.25">
      <c r="A142" s="75" t="s">
        <v>81</v>
      </c>
    </row>
    <row r="143" spans="1:17" x14ac:dyDescent="0.25">
      <c r="A143" s="77" t="s">
        <v>8</v>
      </c>
      <c r="B143" s="77" t="s">
        <v>3</v>
      </c>
      <c r="C143" s="77" t="s">
        <v>4</v>
      </c>
      <c r="D143" s="77" t="s">
        <v>5</v>
      </c>
      <c r="E143" s="77" t="s">
        <v>6</v>
      </c>
      <c r="F143" s="77" t="s">
        <v>7</v>
      </c>
    </row>
    <row r="144" spans="1:17" x14ac:dyDescent="0.25">
      <c r="A144" s="77">
        <v>1</v>
      </c>
      <c r="B144" s="77">
        <v>1</v>
      </c>
      <c r="C144" s="77">
        <v>16</v>
      </c>
      <c r="D144" s="77">
        <f>B144*B144</f>
        <v>1</v>
      </c>
      <c r="E144" s="77">
        <f>C144*C144</f>
        <v>256</v>
      </c>
      <c r="F144" s="77">
        <f>B144*C144</f>
        <v>16</v>
      </c>
      <c r="P144" s="75" t="s">
        <v>75</v>
      </c>
      <c r="Q144" s="75">
        <f>INTERCEPT(C143:C152,B143:B152)</f>
        <v>8</v>
      </c>
    </row>
    <row r="145" spans="1:17" x14ac:dyDescent="0.25">
      <c r="A145" s="77">
        <v>2</v>
      </c>
      <c r="B145" s="77">
        <v>2</v>
      </c>
      <c r="C145" s="99">
        <v>9</v>
      </c>
      <c r="D145" s="77">
        <f t="shared" ref="D145:E152" si="43">B145*B145</f>
        <v>4</v>
      </c>
      <c r="E145" s="77">
        <f t="shared" si="43"/>
        <v>81</v>
      </c>
      <c r="F145" s="77">
        <f t="shared" ref="F145:F152" si="44">B145*C145</f>
        <v>18</v>
      </c>
      <c r="P145" s="75" t="s">
        <v>76</v>
      </c>
      <c r="Q145" s="75">
        <f>SLOPE(C143:C152,B143:B152)</f>
        <v>-0.26666666666666666</v>
      </c>
    </row>
    <row r="146" spans="1:17" x14ac:dyDescent="0.25">
      <c r="A146" s="77">
        <v>3</v>
      </c>
      <c r="B146" s="77">
        <v>3</v>
      </c>
      <c r="C146" s="99">
        <v>4</v>
      </c>
      <c r="D146" s="77">
        <f t="shared" si="43"/>
        <v>9</v>
      </c>
      <c r="E146" s="77">
        <f t="shared" si="43"/>
        <v>16</v>
      </c>
      <c r="F146" s="77">
        <f t="shared" si="44"/>
        <v>12</v>
      </c>
      <c r="P146" s="75" t="s">
        <v>3</v>
      </c>
      <c r="Q146" s="75" t="s">
        <v>4</v>
      </c>
    </row>
    <row r="147" spans="1:17" x14ac:dyDescent="0.25">
      <c r="A147" s="77">
        <v>4</v>
      </c>
      <c r="B147" s="77">
        <v>4</v>
      </c>
      <c r="C147" s="99">
        <v>3</v>
      </c>
      <c r="D147" s="77">
        <f t="shared" si="43"/>
        <v>16</v>
      </c>
      <c r="E147" s="77">
        <f t="shared" si="43"/>
        <v>9</v>
      </c>
      <c r="F147" s="77">
        <f t="shared" si="44"/>
        <v>12</v>
      </c>
      <c r="P147" s="75">
        <v>0</v>
      </c>
      <c r="Q147" s="75">
        <f>Q144</f>
        <v>8</v>
      </c>
    </row>
    <row r="148" spans="1:17" x14ac:dyDescent="0.25">
      <c r="A148" s="77">
        <v>5</v>
      </c>
      <c r="B148" s="77">
        <v>5</v>
      </c>
      <c r="C148" s="99">
        <v>3</v>
      </c>
      <c r="D148" s="77">
        <f t="shared" si="43"/>
        <v>25</v>
      </c>
      <c r="E148" s="77">
        <f t="shared" si="43"/>
        <v>9</v>
      </c>
      <c r="F148" s="77">
        <f t="shared" si="44"/>
        <v>15</v>
      </c>
      <c r="P148" s="75">
        <v>10</v>
      </c>
      <c r="Q148" s="75">
        <f>Q144+Q145*P148</f>
        <v>5.3333333333333339</v>
      </c>
    </row>
    <row r="149" spans="1:17" x14ac:dyDescent="0.25">
      <c r="A149" s="77">
        <v>6</v>
      </c>
      <c r="B149" s="77">
        <v>6</v>
      </c>
      <c r="C149" s="99">
        <v>2</v>
      </c>
      <c r="D149" s="77">
        <f t="shared" si="43"/>
        <v>36</v>
      </c>
      <c r="E149" s="77">
        <f t="shared" si="43"/>
        <v>4</v>
      </c>
      <c r="F149" s="77">
        <f t="shared" si="44"/>
        <v>12</v>
      </c>
    </row>
    <row r="150" spans="1:17" x14ac:dyDescent="0.25">
      <c r="A150" s="77">
        <v>7</v>
      </c>
      <c r="B150" s="77">
        <v>7</v>
      </c>
      <c r="C150" s="99">
        <v>3</v>
      </c>
      <c r="D150" s="77">
        <f t="shared" si="43"/>
        <v>49</v>
      </c>
      <c r="E150" s="77">
        <f t="shared" si="43"/>
        <v>9</v>
      </c>
      <c r="F150" s="77">
        <f t="shared" si="44"/>
        <v>21</v>
      </c>
    </row>
    <row r="151" spans="1:17" x14ac:dyDescent="0.25">
      <c r="A151" s="77">
        <v>8</v>
      </c>
      <c r="B151" s="77">
        <v>8</v>
      </c>
      <c r="C151" s="99">
        <v>2</v>
      </c>
      <c r="D151" s="77">
        <f t="shared" si="43"/>
        <v>64</v>
      </c>
      <c r="E151" s="77">
        <f t="shared" si="43"/>
        <v>4</v>
      </c>
      <c r="F151" s="77">
        <f t="shared" si="44"/>
        <v>16</v>
      </c>
    </row>
    <row r="152" spans="1:17" x14ac:dyDescent="0.25">
      <c r="A152" s="77">
        <v>9</v>
      </c>
      <c r="B152" s="77">
        <v>9</v>
      </c>
      <c r="C152" s="99">
        <v>18</v>
      </c>
      <c r="D152" s="77">
        <f t="shared" si="43"/>
        <v>81</v>
      </c>
      <c r="E152" s="77">
        <f t="shared" si="43"/>
        <v>324</v>
      </c>
      <c r="F152" s="77">
        <f t="shared" si="44"/>
        <v>162</v>
      </c>
    </row>
    <row r="153" spans="1:17" x14ac:dyDescent="0.25">
      <c r="A153" s="75" t="s">
        <v>0</v>
      </c>
      <c r="B153" s="84">
        <f>SUM(B144:B152)</f>
        <v>45</v>
      </c>
      <c r="C153" s="84">
        <f t="shared" ref="C153:F153" si="45">SUM(C144:C152)</f>
        <v>60</v>
      </c>
      <c r="D153" s="84">
        <f t="shared" si="45"/>
        <v>285</v>
      </c>
      <c r="E153" s="84">
        <f t="shared" si="45"/>
        <v>712</v>
      </c>
      <c r="F153" s="84">
        <f t="shared" si="45"/>
        <v>284</v>
      </c>
    </row>
    <row r="154" spans="1:17" x14ac:dyDescent="0.25">
      <c r="A154" s="75" t="s">
        <v>1</v>
      </c>
      <c r="D154" s="84">
        <f>D153-B153*B153/9</f>
        <v>60</v>
      </c>
      <c r="E154" s="84">
        <f>E153-C153*C153/9</f>
        <v>312</v>
      </c>
      <c r="F154" s="84">
        <f>F153-B153*C153/9</f>
        <v>-16</v>
      </c>
    </row>
    <row r="155" spans="1:17" x14ac:dyDescent="0.25">
      <c r="A155" s="75" t="s">
        <v>2</v>
      </c>
      <c r="F155" s="84">
        <f>CORREL(B144:B152,C144:C152)</f>
        <v>-0.11694106924093722</v>
      </c>
    </row>
  </sheetData>
  <pageMargins left="0.75" right="0.75" top="1" bottom="1" header="0.5" footer="0.5"/>
  <pageSetup scale="87" orientation="portrait" horizontalDpi="4294967294" verticalDpi="300" r:id="rId1"/>
  <headerFooter alignWithMargins="0"/>
  <rowBreaks count="2" manualBreakCount="2">
    <brk id="48" max="16383" man="1"/>
    <brk id="95" max="16383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B75D61-89F5-4891-88F4-EC082F50C683}">
  <dimension ref="A1:AF136"/>
  <sheetViews>
    <sheetView tabSelected="1" zoomScale="120" zoomScaleNormal="120" workbookViewId="0">
      <selection activeCell="A2" sqref="A2"/>
    </sheetView>
  </sheetViews>
  <sheetFormatPr defaultRowHeight="15.75" x14ac:dyDescent="0.25"/>
  <cols>
    <col min="1" max="1" width="5.5703125" style="75" bestFit="1" customWidth="1"/>
    <col min="2" max="3" width="3.28515625" style="75" bestFit="1" customWidth="1"/>
    <col min="4" max="4" width="4.42578125" style="75" bestFit="1" customWidth="1"/>
    <col min="5" max="5" width="7.28515625" style="75" bestFit="1" customWidth="1"/>
    <col min="6" max="6" width="5.85546875" style="75" bestFit="1" customWidth="1"/>
    <col min="7" max="7" width="3.42578125" style="75" customWidth="1"/>
    <col min="8" max="13" width="9.140625" style="75"/>
    <col min="14" max="14" width="10.140625" style="75" customWidth="1"/>
    <col min="15" max="22" width="9.140625" style="75"/>
    <col min="23" max="23" width="14" style="75" bestFit="1" customWidth="1"/>
    <col min="24" max="28" width="9.140625" style="75"/>
    <col min="29" max="29" width="14.85546875" style="75" bestFit="1" customWidth="1"/>
    <col min="30" max="30" width="9.140625" style="75"/>
    <col min="31" max="31" width="14.85546875" style="75" bestFit="1" customWidth="1"/>
    <col min="32" max="16384" width="9.140625" style="75"/>
  </cols>
  <sheetData>
    <row r="1" spans="1:29" x14ac:dyDescent="0.25">
      <c r="A1" s="74" t="s">
        <v>94</v>
      </c>
    </row>
    <row r="3" spans="1:29" x14ac:dyDescent="0.25">
      <c r="A3" s="75" t="s">
        <v>9</v>
      </c>
      <c r="Q3" s="84" t="s">
        <v>82</v>
      </c>
      <c r="R3" s="77" t="s">
        <v>48</v>
      </c>
      <c r="S3" s="77" t="s">
        <v>1</v>
      </c>
      <c r="T3" s="77" t="s">
        <v>49</v>
      </c>
      <c r="U3" s="77" t="s">
        <v>50</v>
      </c>
      <c r="V3" s="77" t="s">
        <v>83</v>
      </c>
      <c r="W3" s="77" t="s">
        <v>51</v>
      </c>
    </row>
    <row r="4" spans="1:29" x14ac:dyDescent="0.25">
      <c r="A4" s="77" t="s">
        <v>8</v>
      </c>
      <c r="B4" s="77" t="s">
        <v>3</v>
      </c>
      <c r="C4" s="77" t="s">
        <v>4</v>
      </c>
      <c r="D4" s="77" t="s">
        <v>5</v>
      </c>
      <c r="E4" s="77" t="s">
        <v>6</v>
      </c>
      <c r="F4" s="77" t="s">
        <v>7</v>
      </c>
      <c r="Q4" s="84" t="s">
        <v>84</v>
      </c>
      <c r="R4" s="77">
        <v>1</v>
      </c>
      <c r="S4" s="77">
        <f>F16*F16*S6</f>
        <v>147.26666666666668</v>
      </c>
      <c r="T4" s="77">
        <f>S4/R4</f>
        <v>147.26666666666668</v>
      </c>
      <c r="U4" s="77">
        <f>T4/T5</f>
        <v>11.676063428139935</v>
      </c>
      <c r="V4" s="77">
        <f>S4/S6</f>
        <v>0.62518867924528276</v>
      </c>
      <c r="W4" s="77">
        <f>1-_xlfn.F.DIST(U4,R4,R5,1)</f>
        <v>1.1180512804970122E-2</v>
      </c>
    </row>
    <row r="5" spans="1:29" x14ac:dyDescent="0.25">
      <c r="A5" s="77">
        <v>1</v>
      </c>
      <c r="B5" s="77">
        <v>1</v>
      </c>
      <c r="C5" s="77">
        <v>1</v>
      </c>
      <c r="D5" s="77">
        <f>B5*B5</f>
        <v>1</v>
      </c>
      <c r="E5" s="77">
        <f>C5*C5</f>
        <v>1</v>
      </c>
      <c r="F5" s="77">
        <f>B5*C5</f>
        <v>1</v>
      </c>
      <c r="N5" s="93" t="s">
        <v>75</v>
      </c>
      <c r="O5" s="94">
        <f>INTERCEPT(C5:C13,B5:B13)</f>
        <v>4.9444444444444429</v>
      </c>
      <c r="Q5" s="84" t="s">
        <v>20</v>
      </c>
      <c r="R5" s="77">
        <f>R6-R4</f>
        <v>7</v>
      </c>
      <c r="S5" s="78">
        <f>S6-S4</f>
        <v>88.288888888888977</v>
      </c>
      <c r="T5" s="77">
        <f>S5/R5</f>
        <v>12.612698412698425</v>
      </c>
      <c r="U5" s="77"/>
      <c r="V5" s="77"/>
      <c r="W5" s="77"/>
      <c r="AC5" s="75">
        <f>NORMSINV(0.1)</f>
        <v>-1.2815515655446006</v>
      </c>
    </row>
    <row r="6" spans="1:29" x14ac:dyDescent="0.25">
      <c r="A6" s="77">
        <v>2</v>
      </c>
      <c r="B6" s="77">
        <v>2</v>
      </c>
      <c r="C6" s="77">
        <v>7</v>
      </c>
      <c r="D6" s="77">
        <f t="shared" ref="D6:E13" si="0">B6*B6</f>
        <v>4</v>
      </c>
      <c r="E6" s="77">
        <f t="shared" si="0"/>
        <v>49</v>
      </c>
      <c r="F6" s="77">
        <f t="shared" ref="F6:F13" si="1">B6*C6</f>
        <v>14</v>
      </c>
      <c r="N6" s="95" t="s">
        <v>76</v>
      </c>
      <c r="O6" s="96">
        <f>SLOPE(C5:C13,B5:B13)</f>
        <v>1.5666666666666671</v>
      </c>
      <c r="Q6" s="84" t="s">
        <v>85</v>
      </c>
      <c r="R6" s="77">
        <f>A13-1</f>
        <v>8</v>
      </c>
      <c r="S6" s="78">
        <f>E15</f>
        <v>235.55555555555566</v>
      </c>
      <c r="T6" s="77"/>
      <c r="U6" s="77"/>
      <c r="V6" s="77"/>
      <c r="W6" s="77"/>
    </row>
    <row r="7" spans="1:29" x14ac:dyDescent="0.25">
      <c r="A7" s="77">
        <v>3</v>
      </c>
      <c r="B7" s="77">
        <v>3</v>
      </c>
      <c r="C7" s="77">
        <v>12</v>
      </c>
      <c r="D7" s="77">
        <f t="shared" si="0"/>
        <v>9</v>
      </c>
      <c r="E7" s="77">
        <f t="shared" si="0"/>
        <v>144</v>
      </c>
      <c r="F7" s="77">
        <f t="shared" si="1"/>
        <v>36</v>
      </c>
      <c r="N7" s="79" t="s">
        <v>3</v>
      </c>
      <c r="O7" s="79" t="s">
        <v>4</v>
      </c>
      <c r="Q7" s="84"/>
      <c r="R7" s="77"/>
      <c r="S7" s="77"/>
      <c r="T7" s="77"/>
      <c r="U7" s="77"/>
      <c r="V7" s="77"/>
      <c r="W7" s="77"/>
    </row>
    <row r="8" spans="1:29" x14ac:dyDescent="0.25">
      <c r="A8" s="77">
        <v>4</v>
      </c>
      <c r="B8" s="77">
        <v>4</v>
      </c>
      <c r="C8" s="77">
        <v>14</v>
      </c>
      <c r="D8" s="77">
        <f t="shared" si="0"/>
        <v>16</v>
      </c>
      <c r="E8" s="77">
        <f t="shared" si="0"/>
        <v>196</v>
      </c>
      <c r="F8" s="77">
        <f t="shared" si="1"/>
        <v>56</v>
      </c>
      <c r="N8" s="75">
        <v>0</v>
      </c>
      <c r="O8" s="75">
        <f>O5+O6*N8</f>
        <v>4.9444444444444429</v>
      </c>
      <c r="Q8" s="84"/>
      <c r="R8" s="77" t="s">
        <v>86</v>
      </c>
      <c r="S8" s="77" t="s">
        <v>87</v>
      </c>
      <c r="T8" s="77" t="s">
        <v>88</v>
      </c>
      <c r="U8" s="77"/>
      <c r="V8" s="77"/>
      <c r="W8" s="77"/>
    </row>
    <row r="9" spans="1:29" x14ac:dyDescent="0.25">
      <c r="A9" s="77">
        <v>5</v>
      </c>
      <c r="B9" s="77">
        <v>5</v>
      </c>
      <c r="C9" s="77">
        <v>17</v>
      </c>
      <c r="D9" s="77">
        <f t="shared" si="0"/>
        <v>25</v>
      </c>
      <c r="E9" s="77">
        <f t="shared" si="0"/>
        <v>289</v>
      </c>
      <c r="F9" s="77">
        <f t="shared" si="1"/>
        <v>85</v>
      </c>
      <c r="N9" s="75">
        <v>10</v>
      </c>
      <c r="O9" s="75">
        <f>O5+O6*N9</f>
        <v>20.611111111111114</v>
      </c>
      <c r="Q9" s="84" t="s">
        <v>89</v>
      </c>
      <c r="R9" s="77">
        <f>INTERCEPT(C5:C13,B5:B13)</f>
        <v>4.9444444444444429</v>
      </c>
      <c r="S9" s="77">
        <f>SQRT(T5*(1/(R6+1)+(B14/A13)^2/D15))</f>
        <v>2.5800585148471495</v>
      </c>
      <c r="T9" s="77">
        <f>R9/S9</f>
        <v>1.9164078705933407</v>
      </c>
      <c r="U9" s="77"/>
      <c r="V9" s="77"/>
      <c r="W9" s="77"/>
    </row>
    <row r="10" spans="1:29" x14ac:dyDescent="0.25">
      <c r="A10" s="77">
        <v>6</v>
      </c>
      <c r="B10" s="77">
        <v>6</v>
      </c>
      <c r="C10" s="77">
        <v>17</v>
      </c>
      <c r="D10" s="77">
        <f t="shared" si="0"/>
        <v>36</v>
      </c>
      <c r="E10" s="77">
        <f t="shared" si="0"/>
        <v>289</v>
      </c>
      <c r="F10" s="77">
        <f t="shared" si="1"/>
        <v>102</v>
      </c>
      <c r="G10" s="98"/>
      <c r="Q10" s="84" t="s">
        <v>3</v>
      </c>
      <c r="R10" s="77">
        <f>SLOPE(C5:C13,B5:B13)</f>
        <v>1.5666666666666671</v>
      </c>
      <c r="S10" s="77">
        <f>SQRT(T5/D15)</f>
        <v>0.45848842974674986</v>
      </c>
      <c r="T10" s="77">
        <f>R10/S10</f>
        <v>3.4170255234838298</v>
      </c>
      <c r="U10" s="77"/>
      <c r="V10" s="77"/>
      <c r="W10" s="77"/>
    </row>
    <row r="11" spans="1:29" x14ac:dyDescent="0.25">
      <c r="A11" s="77">
        <v>7</v>
      </c>
      <c r="B11" s="77">
        <v>7</v>
      </c>
      <c r="C11" s="77">
        <v>16</v>
      </c>
      <c r="D11" s="77">
        <f t="shared" si="0"/>
        <v>49</v>
      </c>
      <c r="E11" s="77">
        <f t="shared" si="0"/>
        <v>256</v>
      </c>
      <c r="F11" s="77">
        <f t="shared" si="1"/>
        <v>112</v>
      </c>
      <c r="G11" s="98"/>
    </row>
    <row r="12" spans="1:29" x14ac:dyDescent="0.25">
      <c r="A12" s="77">
        <v>8</v>
      </c>
      <c r="B12" s="77">
        <v>8</v>
      </c>
      <c r="C12" s="77">
        <v>16</v>
      </c>
      <c r="D12" s="77">
        <f t="shared" si="0"/>
        <v>64</v>
      </c>
      <c r="E12" s="77">
        <f t="shared" si="0"/>
        <v>256</v>
      </c>
      <c r="F12" s="77">
        <f t="shared" si="1"/>
        <v>128</v>
      </c>
      <c r="G12" s="98"/>
    </row>
    <row r="13" spans="1:29" x14ac:dyDescent="0.25">
      <c r="A13" s="77">
        <v>9</v>
      </c>
      <c r="B13" s="77">
        <v>9</v>
      </c>
      <c r="C13" s="77">
        <v>15</v>
      </c>
      <c r="D13" s="77">
        <f t="shared" si="0"/>
        <v>81</v>
      </c>
      <c r="E13" s="77">
        <f t="shared" si="0"/>
        <v>225</v>
      </c>
      <c r="F13" s="77">
        <f t="shared" si="1"/>
        <v>135</v>
      </c>
      <c r="G13" s="98"/>
    </row>
    <row r="14" spans="1:29" x14ac:dyDescent="0.25">
      <c r="A14" s="76" t="s">
        <v>0</v>
      </c>
      <c r="B14" s="77">
        <f>SUM(B5:B13)</f>
        <v>45</v>
      </c>
      <c r="C14" s="77">
        <f>SUM(C5:C13)</f>
        <v>115</v>
      </c>
      <c r="D14" s="77">
        <f>SUM(D5:D13)</f>
        <v>285</v>
      </c>
      <c r="E14" s="77">
        <f>SUM(E5:E13)</f>
        <v>1705</v>
      </c>
      <c r="F14" s="77">
        <f>SUM(F5:F13)</f>
        <v>669</v>
      </c>
      <c r="G14" s="98"/>
    </row>
    <row r="15" spans="1:29" x14ac:dyDescent="0.25">
      <c r="A15" s="76" t="s">
        <v>1</v>
      </c>
      <c r="B15" s="76"/>
      <c r="C15" s="76"/>
      <c r="D15" s="77">
        <f>D14-B14*B14/A13</f>
        <v>60</v>
      </c>
      <c r="E15" s="78">
        <f>E14-C14*C14/A13</f>
        <v>235.55555555555566</v>
      </c>
      <c r="F15" s="77">
        <f>F14-B14*C14/A13</f>
        <v>94</v>
      </c>
      <c r="G15" s="98"/>
      <c r="Q15" s="86"/>
      <c r="R15" s="86"/>
    </row>
    <row r="16" spans="1:29" x14ac:dyDescent="0.25">
      <c r="A16" s="76" t="s">
        <v>2</v>
      </c>
      <c r="B16" s="76"/>
      <c r="C16" s="76"/>
      <c r="D16" s="76"/>
      <c r="E16" s="76"/>
      <c r="F16" s="78">
        <f>F15/SQRT(D15*E15)</f>
        <v>0.79068873726978228</v>
      </c>
      <c r="G16" s="98"/>
    </row>
    <row r="17" spans="1:32" x14ac:dyDescent="0.25">
      <c r="G17" s="98"/>
    </row>
    <row r="18" spans="1:32" x14ac:dyDescent="0.25">
      <c r="A18" s="75" t="s">
        <v>10</v>
      </c>
      <c r="G18" s="98"/>
      <c r="Q18" s="84" t="s">
        <v>82</v>
      </c>
      <c r="R18" s="84" t="s">
        <v>48</v>
      </c>
      <c r="S18" s="84" t="s">
        <v>1</v>
      </c>
      <c r="T18" s="84" t="s">
        <v>49</v>
      </c>
      <c r="U18" s="84" t="s">
        <v>50</v>
      </c>
      <c r="V18" s="84" t="s">
        <v>83</v>
      </c>
      <c r="W18" s="84" t="s">
        <v>51</v>
      </c>
    </row>
    <row r="19" spans="1:32" x14ac:dyDescent="0.25">
      <c r="A19" s="77" t="s">
        <v>8</v>
      </c>
      <c r="B19" s="77" t="s">
        <v>3</v>
      </c>
      <c r="C19" s="77" t="s">
        <v>4</v>
      </c>
      <c r="D19" s="77" t="s">
        <v>5</v>
      </c>
      <c r="E19" s="77" t="s">
        <v>6</v>
      </c>
      <c r="F19" s="77" t="s">
        <v>7</v>
      </c>
      <c r="Q19" s="84" t="s">
        <v>84</v>
      </c>
      <c r="R19" s="84">
        <v>1</v>
      </c>
      <c r="S19" s="84">
        <f>F31*F31*S21</f>
        <v>144.14999999999998</v>
      </c>
      <c r="T19" s="84">
        <f>S19/R19</f>
        <v>144.14999999999998</v>
      </c>
      <c r="U19" s="84">
        <f>T19/T20</f>
        <v>10.985846488840496</v>
      </c>
      <c r="V19" s="84">
        <f>S19/S21</f>
        <v>0.61080508474576256</v>
      </c>
      <c r="W19" s="84">
        <f>1-_xlfn.F.DIST(U19,R19,R20,1)</f>
        <v>1.2861966262373681E-2</v>
      </c>
      <c r="X19" s="75" t="s">
        <v>89</v>
      </c>
      <c r="Y19" s="75" t="s">
        <v>90</v>
      </c>
      <c r="Z19" s="75" t="s">
        <v>91</v>
      </c>
      <c r="AA19" s="75" t="s">
        <v>92</v>
      </c>
      <c r="AB19" s="75" t="s">
        <v>92</v>
      </c>
      <c r="AD19" s="75" t="s">
        <v>8</v>
      </c>
      <c r="AE19" s="75" t="s">
        <v>55</v>
      </c>
      <c r="AF19" s="75" t="s">
        <v>93</v>
      </c>
    </row>
    <row r="20" spans="1:32" x14ac:dyDescent="0.25">
      <c r="A20" s="77">
        <v>1</v>
      </c>
      <c r="B20" s="77">
        <v>1</v>
      </c>
      <c r="C20" s="77">
        <v>2</v>
      </c>
      <c r="D20" s="77">
        <f>B20*B20</f>
        <v>1</v>
      </c>
      <c r="E20" s="77">
        <f>C20*C20</f>
        <v>4</v>
      </c>
      <c r="F20" s="77">
        <f>B20*C20</f>
        <v>2</v>
      </c>
      <c r="N20" s="93" t="s">
        <v>75</v>
      </c>
      <c r="O20" s="94">
        <f>INTERCEPT(C20:C28,B20:B28)</f>
        <v>2.25</v>
      </c>
      <c r="Q20" s="84" t="s">
        <v>20</v>
      </c>
      <c r="R20" s="84">
        <f>R21-R19</f>
        <v>7</v>
      </c>
      <c r="S20" s="84">
        <f>S21-S19</f>
        <v>91.850000000000023</v>
      </c>
      <c r="T20" s="84">
        <f>S20/R20</f>
        <v>13.121428571428575</v>
      </c>
      <c r="U20" s="84"/>
      <c r="V20" s="84"/>
      <c r="W20" s="84"/>
      <c r="X20" s="75">
        <f>R24</f>
        <v>2.25</v>
      </c>
      <c r="Y20" s="75">
        <f>R25</f>
        <v>1.55</v>
      </c>
      <c r="Z20" s="75">
        <f>X20+Y20*B20</f>
        <v>3.8</v>
      </c>
      <c r="AA20" s="75">
        <f>C20-Z20</f>
        <v>-1.7999999999999998</v>
      </c>
      <c r="AB20" s="75">
        <v>-4.5500000000000007</v>
      </c>
      <c r="AC20" s="75">
        <f>NORMSINV(AD20)*AF20+AE20</f>
        <v>-4.3424084623557508</v>
      </c>
      <c r="AD20" s="75">
        <f>B20/10</f>
        <v>0.1</v>
      </c>
      <c r="AE20" s="75">
        <f>AVERAGE(AB20:AB28)</f>
        <v>0</v>
      </c>
      <c r="AF20" s="75">
        <f>_xlfn.STDEV.S(AB20:AB28)</f>
        <v>3.3883993271159762</v>
      </c>
    </row>
    <row r="21" spans="1:32" x14ac:dyDescent="0.25">
      <c r="A21" s="77">
        <v>2</v>
      </c>
      <c r="B21" s="77">
        <v>2</v>
      </c>
      <c r="C21" s="77">
        <v>6</v>
      </c>
      <c r="D21" s="77">
        <f t="shared" ref="D21:E28" si="2">B21*B21</f>
        <v>4</v>
      </c>
      <c r="E21" s="77">
        <f t="shared" si="2"/>
        <v>36</v>
      </c>
      <c r="F21" s="77">
        <f t="shared" ref="F21:F28" si="3">B21*C21</f>
        <v>12</v>
      </c>
      <c r="N21" s="95" t="s">
        <v>76</v>
      </c>
      <c r="O21" s="96">
        <f>SLOPE(C20:C28,B20:B28)</f>
        <v>1.55</v>
      </c>
      <c r="Q21" s="84" t="s">
        <v>85</v>
      </c>
      <c r="R21" s="84">
        <f>A28-1</f>
        <v>8</v>
      </c>
      <c r="S21" s="84">
        <f>E30</f>
        <v>236</v>
      </c>
      <c r="T21" s="84"/>
      <c r="U21" s="84"/>
      <c r="V21" s="84"/>
      <c r="W21" s="84"/>
      <c r="X21" s="75">
        <f>X20</f>
        <v>2.25</v>
      </c>
      <c r="Y21" s="75">
        <f>Y20</f>
        <v>1.55</v>
      </c>
      <c r="Z21" s="75">
        <f t="shared" ref="Z21:Z28" si="4">X21+Y21*B21</f>
        <v>5.35</v>
      </c>
      <c r="AA21" s="75">
        <f t="shared" ref="AA21:AA28" si="5">C21-Z21</f>
        <v>0.65000000000000036</v>
      </c>
      <c r="AB21" s="75">
        <v>-2.0999999999999996</v>
      </c>
      <c r="AC21" s="75">
        <f t="shared" ref="AC21:AC28" si="6">NORMSINV(AD21)*AF21+AE21</f>
        <v>-2.8517488215249815</v>
      </c>
      <c r="AD21" s="75">
        <f t="shared" ref="AD21:AD28" si="7">B21/10</f>
        <v>0.2</v>
      </c>
      <c r="AE21" s="75">
        <f>AE20</f>
        <v>0</v>
      </c>
      <c r="AF21" s="75">
        <f>AF20</f>
        <v>3.3883993271159762</v>
      </c>
    </row>
    <row r="22" spans="1:32" x14ac:dyDescent="0.25">
      <c r="A22" s="77">
        <v>3</v>
      </c>
      <c r="B22" s="77">
        <v>3</v>
      </c>
      <c r="C22" s="77">
        <v>5</v>
      </c>
      <c r="D22" s="77">
        <f t="shared" si="2"/>
        <v>9</v>
      </c>
      <c r="E22" s="77">
        <f t="shared" si="2"/>
        <v>25</v>
      </c>
      <c r="F22" s="77">
        <f t="shared" si="3"/>
        <v>15</v>
      </c>
      <c r="N22" s="79" t="s">
        <v>3</v>
      </c>
      <c r="O22" s="79" t="s">
        <v>4</v>
      </c>
      <c r="Q22" s="84"/>
      <c r="R22" s="84"/>
      <c r="S22" s="84"/>
      <c r="T22" s="84"/>
      <c r="U22" s="84"/>
      <c r="V22" s="84"/>
      <c r="W22" s="84"/>
      <c r="X22" s="75">
        <f t="shared" ref="X22:Y28" si="8">X21</f>
        <v>2.25</v>
      </c>
      <c r="Y22" s="75">
        <f t="shared" si="8"/>
        <v>1.55</v>
      </c>
      <c r="Z22" s="75">
        <f t="shared" si="4"/>
        <v>6.9</v>
      </c>
      <c r="AA22" s="75">
        <f t="shared" si="5"/>
        <v>-1.9000000000000004</v>
      </c>
      <c r="AB22" s="75">
        <v>-1.9000000000000004</v>
      </c>
      <c r="AC22" s="75">
        <f t="shared" si="6"/>
        <v>-1.7768783443991987</v>
      </c>
      <c r="AD22" s="75">
        <f t="shared" si="7"/>
        <v>0.3</v>
      </c>
      <c r="AE22" s="75">
        <f t="shared" ref="AE22:AF28" si="9">AE21</f>
        <v>0</v>
      </c>
      <c r="AF22" s="75">
        <f t="shared" si="9"/>
        <v>3.3883993271159762</v>
      </c>
    </row>
    <row r="23" spans="1:32" x14ac:dyDescent="0.25">
      <c r="A23" s="77">
        <v>4</v>
      </c>
      <c r="B23" s="77">
        <v>4</v>
      </c>
      <c r="C23" s="77">
        <v>16</v>
      </c>
      <c r="D23" s="77">
        <f t="shared" si="2"/>
        <v>16</v>
      </c>
      <c r="E23" s="77">
        <f t="shared" si="2"/>
        <v>256</v>
      </c>
      <c r="F23" s="77">
        <f t="shared" si="3"/>
        <v>64</v>
      </c>
      <c r="N23" s="75">
        <v>0</v>
      </c>
      <c r="O23" s="75">
        <f>O20+O21*N23</f>
        <v>2.25</v>
      </c>
      <c r="Q23" s="112"/>
      <c r="R23" s="112" t="s">
        <v>86</v>
      </c>
      <c r="S23" s="112" t="s">
        <v>87</v>
      </c>
      <c r="T23" s="112" t="s">
        <v>88</v>
      </c>
      <c r="U23" s="112"/>
      <c r="V23" s="112"/>
      <c r="W23" s="84"/>
      <c r="X23" s="75">
        <f t="shared" si="8"/>
        <v>2.25</v>
      </c>
      <c r="Y23" s="75">
        <f t="shared" si="8"/>
        <v>1.55</v>
      </c>
      <c r="Z23" s="75">
        <f t="shared" si="4"/>
        <v>8.4499999999999993</v>
      </c>
      <c r="AA23" s="75">
        <f t="shared" si="5"/>
        <v>7.5500000000000007</v>
      </c>
      <c r="AB23" s="75">
        <v>-1.7999999999999998</v>
      </c>
      <c r="AC23" s="75">
        <f t="shared" si="6"/>
        <v>-0.85844115379212582</v>
      </c>
      <c r="AD23" s="75">
        <f t="shared" si="7"/>
        <v>0.4</v>
      </c>
      <c r="AE23" s="75">
        <f t="shared" si="9"/>
        <v>0</v>
      </c>
      <c r="AF23" s="75">
        <f t="shared" si="9"/>
        <v>3.3883993271159762</v>
      </c>
    </row>
    <row r="24" spans="1:32" x14ac:dyDescent="0.25">
      <c r="A24" s="77">
        <v>5</v>
      </c>
      <c r="B24" s="77">
        <v>5</v>
      </c>
      <c r="C24" s="77">
        <v>10</v>
      </c>
      <c r="D24" s="77">
        <f t="shared" si="2"/>
        <v>25</v>
      </c>
      <c r="E24" s="77">
        <f t="shared" si="2"/>
        <v>100</v>
      </c>
      <c r="F24" s="77">
        <f t="shared" si="3"/>
        <v>50</v>
      </c>
      <c r="N24" s="75">
        <v>10</v>
      </c>
      <c r="O24" s="75">
        <f>O20+O21*N24</f>
        <v>17.75</v>
      </c>
      <c r="Q24" s="84" t="s">
        <v>89</v>
      </c>
      <c r="R24" s="84">
        <f>INTERCEPT(C20:C28,B20:B28)</f>
        <v>2.25</v>
      </c>
      <c r="S24" s="84">
        <f>SQRT(T20*(1/(R21+1)+(B29/A28)^2/D30))</f>
        <v>2.6315771720963106</v>
      </c>
      <c r="T24" s="84">
        <f>R24/S24</f>
        <v>0.85500057678629782</v>
      </c>
      <c r="U24" s="84"/>
      <c r="V24" s="84"/>
      <c r="W24" s="84"/>
      <c r="X24" s="75">
        <f t="shared" si="8"/>
        <v>2.25</v>
      </c>
      <c r="Y24" s="75">
        <f t="shared" si="8"/>
        <v>1.55</v>
      </c>
      <c r="Z24" s="75">
        <f t="shared" si="4"/>
        <v>10</v>
      </c>
      <c r="AA24" s="75">
        <f t="shared" si="5"/>
        <v>0</v>
      </c>
      <c r="AB24" s="75">
        <v>0</v>
      </c>
      <c r="AC24" s="75">
        <f t="shared" si="6"/>
        <v>0</v>
      </c>
      <c r="AD24" s="75">
        <f t="shared" si="7"/>
        <v>0.5</v>
      </c>
      <c r="AE24" s="75">
        <f t="shared" si="9"/>
        <v>0</v>
      </c>
      <c r="AF24" s="75">
        <f t="shared" si="9"/>
        <v>3.3883993271159762</v>
      </c>
    </row>
    <row r="25" spans="1:32" x14ac:dyDescent="0.25">
      <c r="A25" s="77">
        <v>6</v>
      </c>
      <c r="B25" s="77">
        <v>6</v>
      </c>
      <c r="C25" s="77">
        <v>7</v>
      </c>
      <c r="D25" s="77">
        <f t="shared" si="2"/>
        <v>36</v>
      </c>
      <c r="E25" s="77">
        <f t="shared" si="2"/>
        <v>49</v>
      </c>
      <c r="F25" s="77">
        <f t="shared" si="3"/>
        <v>42</v>
      </c>
      <c r="G25" s="98"/>
      <c r="Q25" s="84" t="s">
        <v>3</v>
      </c>
      <c r="R25" s="84">
        <f>SLOPE(C20:C28,B20:B28)</f>
        <v>1.55</v>
      </c>
      <c r="S25" s="84">
        <f>SQRT(T20/D30)</f>
        <v>0.46764353538830861</v>
      </c>
      <c r="T25" s="84">
        <f>R25/S25</f>
        <v>3.3144903814674889</v>
      </c>
      <c r="U25" s="84"/>
      <c r="V25" s="84"/>
      <c r="W25" s="84"/>
      <c r="X25" s="75">
        <f t="shared" si="8"/>
        <v>2.25</v>
      </c>
      <c r="Y25" s="75">
        <f t="shared" si="8"/>
        <v>1.55</v>
      </c>
      <c r="Z25" s="75">
        <f t="shared" si="4"/>
        <v>11.55</v>
      </c>
      <c r="AA25" s="75">
        <f t="shared" si="5"/>
        <v>-4.5500000000000007</v>
      </c>
      <c r="AB25" s="75">
        <v>0.65000000000000036</v>
      </c>
      <c r="AC25" s="75">
        <f t="shared" si="6"/>
        <v>0.85844115379212582</v>
      </c>
      <c r="AD25" s="75">
        <f t="shared" si="7"/>
        <v>0.6</v>
      </c>
      <c r="AE25" s="75">
        <f t="shared" si="9"/>
        <v>0</v>
      </c>
      <c r="AF25" s="75">
        <f t="shared" si="9"/>
        <v>3.3883993271159762</v>
      </c>
    </row>
    <row r="26" spans="1:32" x14ac:dyDescent="0.25">
      <c r="A26" s="77">
        <v>7</v>
      </c>
      <c r="B26" s="77">
        <v>7</v>
      </c>
      <c r="C26" s="77">
        <v>11</v>
      </c>
      <c r="D26" s="77">
        <f t="shared" si="2"/>
        <v>49</v>
      </c>
      <c r="E26" s="77">
        <f t="shared" si="2"/>
        <v>121</v>
      </c>
      <c r="F26" s="77">
        <f t="shared" si="3"/>
        <v>77</v>
      </c>
      <c r="G26" s="98"/>
      <c r="X26" s="75">
        <f t="shared" si="8"/>
        <v>2.25</v>
      </c>
      <c r="Y26" s="75">
        <f t="shared" si="8"/>
        <v>1.55</v>
      </c>
      <c r="Z26" s="75">
        <f t="shared" si="4"/>
        <v>13.1</v>
      </c>
      <c r="AA26" s="75">
        <f t="shared" si="5"/>
        <v>-2.0999999999999996</v>
      </c>
      <c r="AB26" s="75">
        <v>0.79999999999999716</v>
      </c>
      <c r="AC26" s="75">
        <f t="shared" si="6"/>
        <v>1.7768783443991982</v>
      </c>
      <c r="AD26" s="75">
        <f t="shared" si="7"/>
        <v>0.7</v>
      </c>
      <c r="AE26" s="75">
        <f t="shared" si="9"/>
        <v>0</v>
      </c>
      <c r="AF26" s="75">
        <f t="shared" si="9"/>
        <v>3.3883993271159762</v>
      </c>
    </row>
    <row r="27" spans="1:32" x14ac:dyDescent="0.25">
      <c r="A27" s="77">
        <v>8</v>
      </c>
      <c r="B27" s="77">
        <v>8</v>
      </c>
      <c r="C27" s="77">
        <v>16</v>
      </c>
      <c r="D27" s="77">
        <f t="shared" si="2"/>
        <v>64</v>
      </c>
      <c r="E27" s="77">
        <f t="shared" si="2"/>
        <v>256</v>
      </c>
      <c r="F27" s="77">
        <f t="shared" si="3"/>
        <v>128</v>
      </c>
      <c r="G27" s="98"/>
      <c r="X27" s="75">
        <f t="shared" si="8"/>
        <v>2.25</v>
      </c>
      <c r="Y27" s="75">
        <f t="shared" si="8"/>
        <v>1.55</v>
      </c>
      <c r="Z27" s="75">
        <f t="shared" si="4"/>
        <v>14.65</v>
      </c>
      <c r="AA27" s="75">
        <f t="shared" si="5"/>
        <v>1.3499999999999996</v>
      </c>
      <c r="AB27" s="75">
        <v>1.3499999999999996</v>
      </c>
      <c r="AC27" s="75">
        <f t="shared" si="6"/>
        <v>2.851748821524982</v>
      </c>
      <c r="AD27" s="75">
        <f t="shared" si="7"/>
        <v>0.8</v>
      </c>
      <c r="AE27" s="75">
        <f t="shared" si="9"/>
        <v>0</v>
      </c>
      <c r="AF27" s="75">
        <f t="shared" si="9"/>
        <v>3.3883993271159762</v>
      </c>
    </row>
    <row r="28" spans="1:32" x14ac:dyDescent="0.25">
      <c r="A28" s="77">
        <v>9</v>
      </c>
      <c r="B28" s="77">
        <v>9</v>
      </c>
      <c r="C28" s="77">
        <v>17</v>
      </c>
      <c r="D28" s="77">
        <f t="shared" si="2"/>
        <v>81</v>
      </c>
      <c r="E28" s="77">
        <f t="shared" si="2"/>
        <v>289</v>
      </c>
      <c r="F28" s="77">
        <f t="shared" si="3"/>
        <v>153</v>
      </c>
      <c r="G28" s="98"/>
      <c r="Q28" s="87"/>
      <c r="R28" s="87"/>
      <c r="S28" s="87"/>
      <c r="T28" s="87"/>
      <c r="U28" s="87"/>
      <c r="V28" s="87"/>
      <c r="W28" s="87"/>
      <c r="X28" s="75">
        <f t="shared" si="8"/>
        <v>2.25</v>
      </c>
      <c r="Y28" s="75">
        <f t="shared" si="8"/>
        <v>1.55</v>
      </c>
      <c r="Z28" s="75">
        <f t="shared" si="4"/>
        <v>16.200000000000003</v>
      </c>
      <c r="AA28" s="75">
        <f t="shared" si="5"/>
        <v>0.79999999999999716</v>
      </c>
      <c r="AB28" s="75">
        <v>7.5500000000000007</v>
      </c>
      <c r="AC28" s="75">
        <f t="shared" si="6"/>
        <v>4.3424084623557508</v>
      </c>
      <c r="AD28" s="75">
        <f t="shared" si="7"/>
        <v>0.9</v>
      </c>
      <c r="AE28" s="75">
        <f t="shared" si="9"/>
        <v>0</v>
      </c>
      <c r="AF28" s="75">
        <f t="shared" si="9"/>
        <v>3.3883993271159762</v>
      </c>
    </row>
    <row r="29" spans="1:32" x14ac:dyDescent="0.25">
      <c r="A29" s="76" t="s">
        <v>0</v>
      </c>
      <c r="B29" s="77">
        <f>SUM(B20:B28)</f>
        <v>45</v>
      </c>
      <c r="C29" s="77">
        <f>SUM(C20:C28)</f>
        <v>90</v>
      </c>
      <c r="D29" s="77">
        <f>SUM(D20:D28)</f>
        <v>285</v>
      </c>
      <c r="E29" s="77">
        <f>SUM(E20:E28)</f>
        <v>1136</v>
      </c>
      <c r="F29" s="77">
        <f>SUM(F20:F28)</f>
        <v>543</v>
      </c>
      <c r="G29" s="98"/>
    </row>
    <row r="30" spans="1:32" x14ac:dyDescent="0.25">
      <c r="A30" s="76" t="s">
        <v>1</v>
      </c>
      <c r="B30" s="76"/>
      <c r="C30" s="76"/>
      <c r="D30" s="77">
        <f>D29-B29*B29/A28</f>
        <v>60</v>
      </c>
      <c r="E30" s="78">
        <f>E29-C29*C29/A28</f>
        <v>236</v>
      </c>
      <c r="F30" s="77">
        <f>F29-B29*C29/A28</f>
        <v>93</v>
      </c>
      <c r="G30" s="98"/>
    </row>
    <row r="31" spans="1:32" x14ac:dyDescent="0.25">
      <c r="A31" s="76" t="s">
        <v>2</v>
      </c>
      <c r="B31" s="76"/>
      <c r="C31" s="76"/>
      <c r="D31" s="76"/>
      <c r="E31" s="76"/>
      <c r="F31" s="78">
        <f>F30/SQRT(D30*E30)</f>
        <v>0.7815402003388966</v>
      </c>
      <c r="G31" s="98"/>
    </row>
    <row r="33" spans="1:32" x14ac:dyDescent="0.25">
      <c r="A33" s="75" t="s">
        <v>11</v>
      </c>
      <c r="G33" s="98"/>
      <c r="Q33" s="84" t="s">
        <v>82</v>
      </c>
      <c r="R33" s="84" t="s">
        <v>48</v>
      </c>
      <c r="S33" s="84" t="s">
        <v>1</v>
      </c>
      <c r="T33" s="84" t="s">
        <v>49</v>
      </c>
      <c r="U33" s="84" t="s">
        <v>50</v>
      </c>
      <c r="V33" s="84" t="s">
        <v>83</v>
      </c>
      <c r="W33" s="84" t="s">
        <v>51</v>
      </c>
    </row>
    <row r="34" spans="1:32" x14ac:dyDescent="0.25">
      <c r="A34" s="77" t="s">
        <v>8</v>
      </c>
      <c r="B34" s="77" t="s">
        <v>3</v>
      </c>
      <c r="C34" s="77" t="s">
        <v>4</v>
      </c>
      <c r="D34" s="77" t="s">
        <v>5</v>
      </c>
      <c r="E34" s="77" t="s">
        <v>6</v>
      </c>
      <c r="F34" s="77" t="s">
        <v>7</v>
      </c>
      <c r="Q34" s="84" t="s">
        <v>84</v>
      </c>
      <c r="R34" s="84">
        <v>1</v>
      </c>
      <c r="S34" s="84">
        <f>F46*F46*S36</f>
        <v>201.66666666666669</v>
      </c>
      <c r="T34" s="84">
        <f>S34/R34</f>
        <v>201.66666666666669</v>
      </c>
      <c r="U34" s="84">
        <f>T34/T35</f>
        <v>309.87804878049258</v>
      </c>
      <c r="V34" s="84">
        <f>S34/S36</f>
        <v>0.977909482758621</v>
      </c>
      <c r="W34" s="84">
        <f>1-_xlfn.F.DIST(U34,R34,R35,1)</f>
        <v>4.7034721539773727E-7</v>
      </c>
      <c r="X34" s="75" t="s">
        <v>89</v>
      </c>
      <c r="Y34" s="75" t="s">
        <v>90</v>
      </c>
      <c r="Z34" s="75" t="s">
        <v>91</v>
      </c>
      <c r="AA34" s="75" t="s">
        <v>92</v>
      </c>
      <c r="AB34" s="75" t="s">
        <v>92</v>
      </c>
      <c r="AD34" s="75" t="s">
        <v>8</v>
      </c>
      <c r="AE34" s="75" t="s">
        <v>55</v>
      </c>
      <c r="AF34" s="75" t="s">
        <v>93</v>
      </c>
    </row>
    <row r="35" spans="1:32" x14ac:dyDescent="0.25">
      <c r="A35" s="77">
        <v>1</v>
      </c>
      <c r="B35" s="77">
        <v>1</v>
      </c>
      <c r="C35" s="77">
        <v>2</v>
      </c>
      <c r="D35" s="77">
        <f>B35*B35</f>
        <v>1</v>
      </c>
      <c r="E35" s="77">
        <f>C35*C35</f>
        <v>4</v>
      </c>
      <c r="F35" s="77">
        <f>B35*C35</f>
        <v>2</v>
      </c>
      <c r="N35" s="93" t="s">
        <v>75</v>
      </c>
      <c r="O35" s="94">
        <f>INTERCEPT(C35:C43,B35:B43)</f>
        <v>1.2777777777777786</v>
      </c>
      <c r="Q35" s="84" t="s">
        <v>20</v>
      </c>
      <c r="R35" s="84">
        <f>R36-R34</f>
        <v>7</v>
      </c>
      <c r="S35" s="84">
        <f>S36-S34</f>
        <v>4.5555555555554861</v>
      </c>
      <c r="T35" s="84">
        <f>S35/R35</f>
        <v>0.65079365079364082</v>
      </c>
      <c r="U35" s="84"/>
      <c r="V35" s="84"/>
      <c r="W35" s="84"/>
      <c r="X35" s="75">
        <f>R39</f>
        <v>1.2777777777777786</v>
      </c>
      <c r="Y35" s="75">
        <f>R40</f>
        <v>1.8333333333333333</v>
      </c>
      <c r="Z35" s="75">
        <f>X35+Y35*B35</f>
        <v>3.1111111111111116</v>
      </c>
      <c r="AA35" s="75">
        <f>C35-Z35</f>
        <v>-1.1111111111111116</v>
      </c>
      <c r="AB35" s="75">
        <v>-1.1111111111111116</v>
      </c>
      <c r="AC35" s="75">
        <f>NORMSINV(AD35)*AF35+AE35</f>
        <v>-0.96707858336577679</v>
      </c>
      <c r="AD35" s="75">
        <f>B35/10</f>
        <v>0.1</v>
      </c>
      <c r="AE35" s="75">
        <f>AVERAGE(AB35:AB43)</f>
        <v>-2.9605947323337506E-16</v>
      </c>
      <c r="AF35" s="75">
        <f>_xlfn.STDEV.S(AB35:AB43)</f>
        <v>0.75461542817811822</v>
      </c>
    </row>
    <row r="36" spans="1:32" x14ac:dyDescent="0.25">
      <c r="A36" s="77">
        <v>2</v>
      </c>
      <c r="B36" s="77">
        <v>2</v>
      </c>
      <c r="C36" s="77">
        <v>5</v>
      </c>
      <c r="D36" s="77">
        <f t="shared" ref="D36:E43" si="10">B36*B36</f>
        <v>4</v>
      </c>
      <c r="E36" s="77">
        <f t="shared" si="10"/>
        <v>25</v>
      </c>
      <c r="F36" s="77">
        <f t="shared" ref="F36:F43" si="11">B36*C36</f>
        <v>10</v>
      </c>
      <c r="N36" s="95" t="s">
        <v>76</v>
      </c>
      <c r="O36" s="96">
        <f>SLOPE(C35:C43,B35:B43)</f>
        <v>1.8333333333333333</v>
      </c>
      <c r="Q36" s="84" t="s">
        <v>85</v>
      </c>
      <c r="R36" s="84">
        <f>A43-1</f>
        <v>8</v>
      </c>
      <c r="S36" s="84">
        <f>E45</f>
        <v>206.22222222222217</v>
      </c>
      <c r="T36" s="84"/>
      <c r="U36" s="84"/>
      <c r="V36" s="84"/>
      <c r="W36" s="84"/>
      <c r="X36" s="75">
        <f>X35</f>
        <v>1.2777777777777786</v>
      </c>
      <c r="Y36" s="75">
        <f>Y35</f>
        <v>1.8333333333333333</v>
      </c>
      <c r="Z36" s="75">
        <f t="shared" ref="Z36:Z43" si="12">X36+Y36*B36</f>
        <v>4.9444444444444446</v>
      </c>
      <c r="AA36" s="75">
        <f t="shared" ref="AA36:AA43" si="13">C36-Z36</f>
        <v>5.5555555555555358E-2</v>
      </c>
      <c r="AB36" s="75">
        <v>-0.77777777777777857</v>
      </c>
      <c r="AC36" s="75">
        <f t="shared" ref="AC36:AC43" si="14">NORMSINV(AD36)*AF36+AE36</f>
        <v>-0.6351003675364213</v>
      </c>
      <c r="AD36" s="75">
        <f t="shared" ref="AD36:AD43" si="15">B36/10</f>
        <v>0.2</v>
      </c>
      <c r="AE36" s="75">
        <f>AE35</f>
        <v>-2.9605947323337506E-16</v>
      </c>
      <c r="AF36" s="75">
        <f>AF35</f>
        <v>0.75461542817811822</v>
      </c>
    </row>
    <row r="37" spans="1:32" x14ac:dyDescent="0.25">
      <c r="A37" s="77">
        <v>3</v>
      </c>
      <c r="B37" s="77">
        <v>3</v>
      </c>
      <c r="C37" s="77">
        <v>8</v>
      </c>
      <c r="D37" s="77">
        <f t="shared" si="10"/>
        <v>9</v>
      </c>
      <c r="E37" s="77">
        <f t="shared" si="10"/>
        <v>64</v>
      </c>
      <c r="F37" s="77">
        <f t="shared" si="11"/>
        <v>24</v>
      </c>
      <c r="N37" s="79" t="s">
        <v>3</v>
      </c>
      <c r="O37" s="79" t="s">
        <v>4</v>
      </c>
      <c r="Q37" s="84"/>
      <c r="R37" s="84"/>
      <c r="S37" s="84"/>
      <c r="T37" s="84"/>
      <c r="U37" s="84"/>
      <c r="V37" s="84"/>
      <c r="W37" s="84"/>
      <c r="X37" s="75">
        <f t="shared" ref="X37:Y43" si="16">X36</f>
        <v>1.2777777777777786</v>
      </c>
      <c r="Y37" s="75">
        <f t="shared" si="16"/>
        <v>1.8333333333333333</v>
      </c>
      <c r="Z37" s="75">
        <f t="shared" si="12"/>
        <v>6.7777777777777786</v>
      </c>
      <c r="AA37" s="75">
        <f t="shared" si="13"/>
        <v>1.2222222222222214</v>
      </c>
      <c r="AB37" s="75">
        <v>-0.44444444444444464</v>
      </c>
      <c r="AC37" s="75">
        <f t="shared" si="14"/>
        <v>-0.39572071743400328</v>
      </c>
      <c r="AD37" s="75">
        <f t="shared" si="15"/>
        <v>0.3</v>
      </c>
      <c r="AE37" s="75">
        <f t="shared" ref="AE37:AF43" si="17">AE36</f>
        <v>-2.9605947323337506E-16</v>
      </c>
      <c r="AF37" s="75">
        <f t="shared" si="17"/>
        <v>0.75461542817811822</v>
      </c>
    </row>
    <row r="38" spans="1:32" x14ac:dyDescent="0.25">
      <c r="A38" s="77">
        <v>4</v>
      </c>
      <c r="B38" s="77">
        <v>4</v>
      </c>
      <c r="C38" s="77">
        <v>9</v>
      </c>
      <c r="D38" s="77">
        <f t="shared" si="10"/>
        <v>16</v>
      </c>
      <c r="E38" s="77">
        <f t="shared" si="10"/>
        <v>81</v>
      </c>
      <c r="F38" s="77">
        <f t="shared" si="11"/>
        <v>36</v>
      </c>
      <c r="N38" s="75">
        <v>0</v>
      </c>
      <c r="O38" s="75">
        <f>O35+O36*N38</f>
        <v>1.2777777777777786</v>
      </c>
      <c r="Q38" s="84"/>
      <c r="R38" s="84" t="s">
        <v>86</v>
      </c>
      <c r="S38" s="84" t="s">
        <v>87</v>
      </c>
      <c r="T38" s="84" t="s">
        <v>88</v>
      </c>
      <c r="U38" s="84"/>
      <c r="V38" s="84"/>
      <c r="W38" s="84"/>
      <c r="X38" s="75">
        <f t="shared" si="16"/>
        <v>1.2777777777777786</v>
      </c>
      <c r="Y38" s="75">
        <f t="shared" si="16"/>
        <v>1.8333333333333333</v>
      </c>
      <c r="Z38" s="75">
        <f t="shared" si="12"/>
        <v>8.6111111111111107</v>
      </c>
      <c r="AA38" s="75">
        <f t="shared" si="13"/>
        <v>0.38888888888888928</v>
      </c>
      <c r="AB38" s="75">
        <v>-0.27777777777777857</v>
      </c>
      <c r="AC38" s="75">
        <f t="shared" si="14"/>
        <v>-0.19117963271050772</v>
      </c>
      <c r="AD38" s="75">
        <f t="shared" si="15"/>
        <v>0.4</v>
      </c>
      <c r="AE38" s="75">
        <f t="shared" si="17"/>
        <v>-2.9605947323337506E-16</v>
      </c>
      <c r="AF38" s="75">
        <f t="shared" si="17"/>
        <v>0.75461542817811822</v>
      </c>
    </row>
    <row r="39" spans="1:32" x14ac:dyDescent="0.25">
      <c r="A39" s="77">
        <v>5</v>
      </c>
      <c r="B39" s="77">
        <v>5</v>
      </c>
      <c r="C39" s="77">
        <v>10</v>
      </c>
      <c r="D39" s="77">
        <f t="shared" si="10"/>
        <v>25</v>
      </c>
      <c r="E39" s="77">
        <f t="shared" si="10"/>
        <v>100</v>
      </c>
      <c r="F39" s="77">
        <f t="shared" si="11"/>
        <v>50</v>
      </c>
      <c r="N39" s="75">
        <v>10</v>
      </c>
      <c r="O39" s="75">
        <f>O35+O36*N39</f>
        <v>19.611111111111111</v>
      </c>
      <c r="Q39" s="84" t="s">
        <v>89</v>
      </c>
      <c r="R39" s="84">
        <f>INTERCEPT(C35:C43,B35:B43)</f>
        <v>1.2777777777777786</v>
      </c>
      <c r="S39" s="84">
        <f>SQRT(T35*(1/(R36+1)+(B44/A43)^2/D45))</f>
        <v>0.58606691325117033</v>
      </c>
      <c r="T39" s="84">
        <f>R39/S39</f>
        <v>2.1802591971783301</v>
      </c>
      <c r="U39" s="84"/>
      <c r="V39" s="84"/>
      <c r="W39" s="84"/>
      <c r="X39" s="75">
        <f t="shared" si="16"/>
        <v>1.2777777777777786</v>
      </c>
      <c r="Y39" s="75">
        <f t="shared" si="16"/>
        <v>1.8333333333333333</v>
      </c>
      <c r="Z39" s="75">
        <f t="shared" si="12"/>
        <v>10.444444444444445</v>
      </c>
      <c r="AA39" s="75">
        <f t="shared" si="13"/>
        <v>-0.44444444444444464</v>
      </c>
      <c r="AB39" s="75">
        <v>5.5555555555555358E-2</v>
      </c>
      <c r="AC39" s="75">
        <f t="shared" si="14"/>
        <v>-2.9605947323337506E-16</v>
      </c>
      <c r="AD39" s="75">
        <f t="shared" si="15"/>
        <v>0.5</v>
      </c>
      <c r="AE39" s="75">
        <f t="shared" si="17"/>
        <v>-2.9605947323337506E-16</v>
      </c>
      <c r="AF39" s="75">
        <f t="shared" si="17"/>
        <v>0.75461542817811822</v>
      </c>
    </row>
    <row r="40" spans="1:32" x14ac:dyDescent="0.25">
      <c r="A40" s="77">
        <v>6</v>
      </c>
      <c r="B40" s="77">
        <v>6</v>
      </c>
      <c r="C40" s="77">
        <v>12</v>
      </c>
      <c r="D40" s="77">
        <f t="shared" si="10"/>
        <v>36</v>
      </c>
      <c r="E40" s="77">
        <f t="shared" si="10"/>
        <v>144</v>
      </c>
      <c r="F40" s="77">
        <f t="shared" si="11"/>
        <v>72</v>
      </c>
      <c r="G40" s="98"/>
      <c r="Q40" s="84" t="s">
        <v>3</v>
      </c>
      <c r="R40" s="84">
        <f>SLOPE(C35:C43,B35:B43)</f>
        <v>1.8333333333333333</v>
      </c>
      <c r="S40" s="84">
        <f>SQRT(T35/D45)</f>
        <v>0.10414682350681984</v>
      </c>
      <c r="T40" s="84">
        <f>R40/S40</f>
        <v>17.603353339079817</v>
      </c>
      <c r="U40" s="84"/>
      <c r="V40" s="84"/>
      <c r="W40" s="84"/>
      <c r="X40" s="75">
        <f t="shared" si="16"/>
        <v>1.2777777777777786</v>
      </c>
      <c r="Y40" s="75">
        <f t="shared" si="16"/>
        <v>1.8333333333333333</v>
      </c>
      <c r="Z40" s="75">
        <f t="shared" si="12"/>
        <v>12.277777777777779</v>
      </c>
      <c r="AA40" s="75">
        <f t="shared" si="13"/>
        <v>-0.27777777777777857</v>
      </c>
      <c r="AB40" s="75">
        <v>5.5555555555555358E-2</v>
      </c>
      <c r="AC40" s="75">
        <f t="shared" si="14"/>
        <v>0.19117963271050711</v>
      </c>
      <c r="AD40" s="75">
        <f t="shared" si="15"/>
        <v>0.6</v>
      </c>
      <c r="AE40" s="75">
        <f t="shared" si="17"/>
        <v>-2.9605947323337506E-16</v>
      </c>
      <c r="AF40" s="75">
        <f t="shared" si="17"/>
        <v>0.75461542817811822</v>
      </c>
    </row>
    <row r="41" spans="1:32" x14ac:dyDescent="0.25">
      <c r="A41" s="77">
        <v>7</v>
      </c>
      <c r="B41" s="77">
        <v>7</v>
      </c>
      <c r="C41" s="77">
        <v>15</v>
      </c>
      <c r="D41" s="77">
        <f t="shared" si="10"/>
        <v>49</v>
      </c>
      <c r="E41" s="77">
        <f t="shared" si="10"/>
        <v>225</v>
      </c>
      <c r="F41" s="77">
        <f t="shared" si="11"/>
        <v>105</v>
      </c>
      <c r="G41" s="98"/>
      <c r="X41" s="75">
        <f t="shared" si="16"/>
        <v>1.2777777777777786</v>
      </c>
      <c r="Y41" s="75">
        <f t="shared" si="16"/>
        <v>1.8333333333333333</v>
      </c>
      <c r="Z41" s="75">
        <f t="shared" si="12"/>
        <v>14.111111111111111</v>
      </c>
      <c r="AA41" s="75">
        <f t="shared" si="13"/>
        <v>0.88888888888888928</v>
      </c>
      <c r="AB41" s="75">
        <v>0.38888888888888928</v>
      </c>
      <c r="AC41" s="75">
        <f t="shared" si="14"/>
        <v>0.39572071743400261</v>
      </c>
      <c r="AD41" s="75">
        <f t="shared" si="15"/>
        <v>0.7</v>
      </c>
      <c r="AE41" s="75">
        <f t="shared" si="17"/>
        <v>-2.9605947323337506E-16</v>
      </c>
      <c r="AF41" s="75">
        <f t="shared" si="17"/>
        <v>0.75461542817811822</v>
      </c>
    </row>
    <row r="42" spans="1:32" x14ac:dyDescent="0.25">
      <c r="A42" s="77">
        <v>8</v>
      </c>
      <c r="B42" s="77">
        <v>8</v>
      </c>
      <c r="C42" s="77">
        <v>16</v>
      </c>
      <c r="D42" s="77">
        <f t="shared" si="10"/>
        <v>64</v>
      </c>
      <c r="E42" s="77">
        <f t="shared" si="10"/>
        <v>256</v>
      </c>
      <c r="F42" s="77">
        <f t="shared" si="11"/>
        <v>128</v>
      </c>
      <c r="G42" s="98"/>
      <c r="X42" s="75">
        <f t="shared" si="16"/>
        <v>1.2777777777777786</v>
      </c>
      <c r="Y42" s="75">
        <f t="shared" si="16"/>
        <v>1.8333333333333333</v>
      </c>
      <c r="Z42" s="75">
        <f t="shared" si="12"/>
        <v>15.944444444444445</v>
      </c>
      <c r="AA42" s="75">
        <f t="shared" si="13"/>
        <v>5.5555555555555358E-2</v>
      </c>
      <c r="AB42" s="75">
        <v>0.88888888888888928</v>
      </c>
      <c r="AC42" s="75">
        <f t="shared" si="14"/>
        <v>0.63510036753642074</v>
      </c>
      <c r="AD42" s="75">
        <f t="shared" si="15"/>
        <v>0.8</v>
      </c>
      <c r="AE42" s="75">
        <f t="shared" si="17"/>
        <v>-2.9605947323337506E-16</v>
      </c>
      <c r="AF42" s="75">
        <f t="shared" si="17"/>
        <v>0.75461542817811822</v>
      </c>
    </row>
    <row r="43" spans="1:32" x14ac:dyDescent="0.25">
      <c r="A43" s="77">
        <v>9</v>
      </c>
      <c r="B43" s="77">
        <v>9</v>
      </c>
      <c r="C43" s="77">
        <v>17</v>
      </c>
      <c r="D43" s="77">
        <f t="shared" si="10"/>
        <v>81</v>
      </c>
      <c r="E43" s="77">
        <f t="shared" si="10"/>
        <v>289</v>
      </c>
      <c r="F43" s="77">
        <f t="shared" si="11"/>
        <v>153</v>
      </c>
      <c r="G43" s="98"/>
      <c r="X43" s="75">
        <f t="shared" si="16"/>
        <v>1.2777777777777786</v>
      </c>
      <c r="Y43" s="75">
        <f t="shared" si="16"/>
        <v>1.8333333333333333</v>
      </c>
      <c r="Z43" s="75">
        <f t="shared" si="12"/>
        <v>17.777777777777779</v>
      </c>
      <c r="AA43" s="75">
        <f t="shared" si="13"/>
        <v>-0.77777777777777857</v>
      </c>
      <c r="AB43" s="75">
        <v>1.2222222222222214</v>
      </c>
      <c r="AC43" s="75">
        <f t="shared" si="14"/>
        <v>0.96707858336577612</v>
      </c>
      <c r="AD43" s="75">
        <f t="shared" si="15"/>
        <v>0.9</v>
      </c>
      <c r="AE43" s="75">
        <f t="shared" si="17"/>
        <v>-2.9605947323337506E-16</v>
      </c>
      <c r="AF43" s="75">
        <f t="shared" si="17"/>
        <v>0.75461542817811822</v>
      </c>
    </row>
    <row r="44" spans="1:32" x14ac:dyDescent="0.25">
      <c r="A44" s="76" t="s">
        <v>0</v>
      </c>
      <c r="B44" s="77">
        <f>SUM(B35:B43)</f>
        <v>45</v>
      </c>
      <c r="C44" s="77">
        <f>SUM(C35:C43)</f>
        <v>94</v>
      </c>
      <c r="D44" s="77">
        <f>SUM(D35:D43)</f>
        <v>285</v>
      </c>
      <c r="E44" s="77">
        <f>SUM(E35:E43)</f>
        <v>1188</v>
      </c>
      <c r="F44" s="77">
        <f>SUM(F35:F43)</f>
        <v>580</v>
      </c>
      <c r="G44" s="98"/>
    </row>
    <row r="45" spans="1:32" x14ac:dyDescent="0.25">
      <c r="A45" s="76" t="s">
        <v>1</v>
      </c>
      <c r="B45" s="76"/>
      <c r="C45" s="76"/>
      <c r="D45" s="77">
        <f>D44-B44*B44/A43</f>
        <v>60</v>
      </c>
      <c r="E45" s="77">
        <f>E44-C44*C44/A43</f>
        <v>206.22222222222217</v>
      </c>
      <c r="F45" s="77">
        <f>F44-B44*C44/A43</f>
        <v>110</v>
      </c>
      <c r="G45" s="98"/>
    </row>
    <row r="46" spans="1:32" x14ac:dyDescent="0.25">
      <c r="A46" s="76" t="s">
        <v>2</v>
      </c>
      <c r="B46" s="76"/>
      <c r="C46" s="76"/>
      <c r="D46" s="76"/>
      <c r="E46" s="76"/>
      <c r="F46" s="77">
        <f>F45/SQRT(D45*E45)</f>
        <v>0.98889305931360494</v>
      </c>
      <c r="G46" s="98"/>
    </row>
    <row r="47" spans="1:32" x14ac:dyDescent="0.25">
      <c r="G47" s="98"/>
    </row>
    <row r="48" spans="1:32" x14ac:dyDescent="0.25">
      <c r="A48" s="75" t="s">
        <v>12</v>
      </c>
      <c r="G48" s="98"/>
      <c r="Q48" s="84" t="s">
        <v>82</v>
      </c>
      <c r="R48" s="84" t="s">
        <v>48</v>
      </c>
      <c r="S48" s="84" t="s">
        <v>1</v>
      </c>
      <c r="T48" s="84" t="s">
        <v>49</v>
      </c>
      <c r="U48" s="84" t="s">
        <v>50</v>
      </c>
      <c r="V48" s="84" t="s">
        <v>83</v>
      </c>
      <c r="W48" s="84" t="s">
        <v>51</v>
      </c>
    </row>
    <row r="49" spans="1:32" x14ac:dyDescent="0.25">
      <c r="A49" s="77" t="s">
        <v>8</v>
      </c>
      <c r="B49" s="77" t="s">
        <v>3</v>
      </c>
      <c r="C49" s="77" t="s">
        <v>4</v>
      </c>
      <c r="D49" s="77" t="s">
        <v>5</v>
      </c>
      <c r="E49" s="77" t="s">
        <v>6</v>
      </c>
      <c r="F49" s="77" t="s">
        <v>7</v>
      </c>
      <c r="Q49" s="84" t="s">
        <v>84</v>
      </c>
      <c r="R49" s="84">
        <v>1</v>
      </c>
      <c r="S49" s="84">
        <f>F61*F61*S51</f>
        <v>126.15</v>
      </c>
      <c r="T49" s="84">
        <f>S49/R49</f>
        <v>126.15</v>
      </c>
      <c r="U49" s="84">
        <f>T49/T50</f>
        <v>11.64205669083718</v>
      </c>
      <c r="V49" s="84">
        <f>S49/S51</f>
        <v>0.6245049504950495</v>
      </c>
      <c r="W49" s="84">
        <f>1-_xlfn.F.DIST(U49,R49,R50,1)</f>
        <v>1.125646128636093E-2</v>
      </c>
      <c r="X49" s="75" t="s">
        <v>89</v>
      </c>
      <c r="Y49" s="75" t="s">
        <v>90</v>
      </c>
      <c r="Z49" s="75" t="s">
        <v>91</v>
      </c>
      <c r="AA49" s="75" t="s">
        <v>92</v>
      </c>
      <c r="AB49" s="75" t="s">
        <v>92</v>
      </c>
      <c r="AD49" s="75" t="s">
        <v>8</v>
      </c>
      <c r="AE49" s="75" t="s">
        <v>55</v>
      </c>
      <c r="AF49" s="75" t="s">
        <v>93</v>
      </c>
    </row>
    <row r="50" spans="1:32" x14ac:dyDescent="0.25">
      <c r="A50" s="77">
        <v>1</v>
      </c>
      <c r="B50" s="77">
        <v>1</v>
      </c>
      <c r="C50" s="77">
        <v>2</v>
      </c>
      <c r="D50" s="77">
        <f>B50*B50</f>
        <v>1</v>
      </c>
      <c r="E50" s="77">
        <f>C50*C50</f>
        <v>4</v>
      </c>
      <c r="F50" s="77">
        <f>B50*C50</f>
        <v>2</v>
      </c>
      <c r="N50" s="93" t="s">
        <v>75</v>
      </c>
      <c r="O50" s="94">
        <f>INTERCEPT(C50:C58,B50:B58)</f>
        <v>1.0833333333333339</v>
      </c>
      <c r="Q50" s="84" t="s">
        <v>20</v>
      </c>
      <c r="R50" s="84">
        <f>R51-R49</f>
        <v>7</v>
      </c>
      <c r="S50" s="84">
        <f>S51-S49</f>
        <v>75.849999999999994</v>
      </c>
      <c r="T50" s="84">
        <f>S50/R50</f>
        <v>10.835714285714285</v>
      </c>
      <c r="U50" s="84"/>
      <c r="V50" s="84"/>
      <c r="W50" s="84"/>
      <c r="X50" s="75">
        <f>R54</f>
        <v>1.0833333333333339</v>
      </c>
      <c r="Y50" s="75">
        <f>R55</f>
        <v>1.45</v>
      </c>
      <c r="Z50" s="75">
        <f>X50+Y50*B50</f>
        <v>2.5333333333333341</v>
      </c>
      <c r="AA50" s="75">
        <f>C50-Z50</f>
        <v>-0.5333333333333341</v>
      </c>
      <c r="AB50" s="75">
        <v>-4.1333333333333329</v>
      </c>
      <c r="AC50" s="75">
        <f>NORMSINV(AD50)*AF50+AE50</f>
        <v>-3.9461072493837768</v>
      </c>
      <c r="AD50" s="75">
        <f>B50/10</f>
        <v>0.1</v>
      </c>
      <c r="AE50" s="75">
        <f>AVERAGE(AB50:AB58)</f>
        <v>0</v>
      </c>
      <c r="AF50" s="75">
        <f>_xlfn.STDEV.S(AB50:AB58)</f>
        <v>3.0791638475404324</v>
      </c>
    </row>
    <row r="51" spans="1:32" x14ac:dyDescent="0.25">
      <c r="A51" s="77">
        <v>2</v>
      </c>
      <c r="B51" s="77">
        <v>2</v>
      </c>
      <c r="C51" s="77">
        <v>4</v>
      </c>
      <c r="D51" s="77">
        <f t="shared" ref="D51:E58" si="18">B51*B51</f>
        <v>4</v>
      </c>
      <c r="E51" s="77">
        <f t="shared" si="18"/>
        <v>16</v>
      </c>
      <c r="F51" s="77">
        <f t="shared" ref="F51:F58" si="19">B51*C51</f>
        <v>8</v>
      </c>
      <c r="N51" s="95" t="s">
        <v>76</v>
      </c>
      <c r="O51" s="96">
        <f>SLOPE(C50:C58,B50:B58)</f>
        <v>1.45</v>
      </c>
      <c r="Q51" s="84" t="s">
        <v>85</v>
      </c>
      <c r="R51" s="84">
        <f>A58-1</f>
        <v>8</v>
      </c>
      <c r="S51" s="84">
        <f>E60</f>
        <v>202</v>
      </c>
      <c r="T51" s="84"/>
      <c r="U51" s="84"/>
      <c r="V51" s="84"/>
      <c r="W51" s="84"/>
      <c r="X51" s="75">
        <f>X50</f>
        <v>1.0833333333333339</v>
      </c>
      <c r="Y51" s="75">
        <f>Y50</f>
        <v>1.45</v>
      </c>
      <c r="Z51" s="75">
        <f t="shared" ref="Z51:Z58" si="20">X51+Y51*B51</f>
        <v>3.9833333333333338</v>
      </c>
      <c r="AA51" s="75">
        <f t="shared" ref="AA51:AA58" si="21">C51-Z51</f>
        <v>1.6666666666666163E-2</v>
      </c>
      <c r="AB51" s="75">
        <v>-3.2333333333333343</v>
      </c>
      <c r="AC51" s="75">
        <f t="shared" ref="AC51:AC58" si="22">NORMSINV(AD51)*AF51+AE51</f>
        <v>-2.5914896757401005</v>
      </c>
      <c r="AD51" s="75">
        <f t="shared" ref="AD51:AD58" si="23">B51/10</f>
        <v>0.2</v>
      </c>
      <c r="AE51" s="75">
        <f>AE50</f>
        <v>0</v>
      </c>
      <c r="AF51" s="75">
        <f>AF50</f>
        <v>3.0791638475404324</v>
      </c>
    </row>
    <row r="52" spans="1:32" x14ac:dyDescent="0.25">
      <c r="A52" s="77">
        <v>3</v>
      </c>
      <c r="B52" s="77">
        <v>3</v>
      </c>
      <c r="C52" s="77">
        <v>5</v>
      </c>
      <c r="D52" s="77">
        <f t="shared" si="18"/>
        <v>9</v>
      </c>
      <c r="E52" s="77">
        <f t="shared" si="18"/>
        <v>25</v>
      </c>
      <c r="F52" s="77">
        <f t="shared" si="19"/>
        <v>15</v>
      </c>
      <c r="N52" s="79" t="s">
        <v>3</v>
      </c>
      <c r="O52" s="79" t="s">
        <v>4</v>
      </c>
      <c r="Q52" s="84"/>
      <c r="R52" s="84"/>
      <c r="S52" s="84"/>
      <c r="T52" s="84"/>
      <c r="U52" s="84"/>
      <c r="V52" s="84"/>
      <c r="W52" s="84"/>
      <c r="X52" s="75">
        <f t="shared" ref="X52:Y58" si="24">X51</f>
        <v>1.0833333333333339</v>
      </c>
      <c r="Y52" s="75">
        <f t="shared" si="24"/>
        <v>1.45</v>
      </c>
      <c r="Z52" s="75">
        <f t="shared" si="20"/>
        <v>5.4333333333333336</v>
      </c>
      <c r="AA52" s="75">
        <f t="shared" si="21"/>
        <v>-0.43333333333333357</v>
      </c>
      <c r="AB52" s="75">
        <v>-1.3333333333333339</v>
      </c>
      <c r="AC52" s="75">
        <f t="shared" si="22"/>
        <v>-1.6147151003622666</v>
      </c>
      <c r="AD52" s="75">
        <f t="shared" si="23"/>
        <v>0.3</v>
      </c>
      <c r="AE52" s="75">
        <f t="shared" ref="AE52:AF58" si="25">AE51</f>
        <v>0</v>
      </c>
      <c r="AF52" s="75">
        <f t="shared" si="25"/>
        <v>3.0791638475404324</v>
      </c>
    </row>
    <row r="53" spans="1:32" x14ac:dyDescent="0.25">
      <c r="A53" s="77">
        <v>4</v>
      </c>
      <c r="B53" s="77">
        <v>4</v>
      </c>
      <c r="C53" s="77">
        <v>8</v>
      </c>
      <c r="D53" s="77">
        <f t="shared" si="18"/>
        <v>16</v>
      </c>
      <c r="E53" s="77">
        <f t="shared" si="18"/>
        <v>64</v>
      </c>
      <c r="F53" s="77">
        <f t="shared" si="19"/>
        <v>32</v>
      </c>
      <c r="N53" s="75">
        <v>0</v>
      </c>
      <c r="O53" s="75">
        <f>O50+O51*N53</f>
        <v>1.0833333333333339</v>
      </c>
      <c r="Q53" s="84"/>
      <c r="R53" s="84" t="s">
        <v>86</v>
      </c>
      <c r="S53" s="84" t="s">
        <v>87</v>
      </c>
      <c r="T53" s="84" t="s">
        <v>88</v>
      </c>
      <c r="U53" s="84"/>
      <c r="V53" s="84"/>
      <c r="W53" s="84"/>
      <c r="X53" s="75">
        <f t="shared" si="24"/>
        <v>1.0833333333333339</v>
      </c>
      <c r="Y53" s="75">
        <f t="shared" si="24"/>
        <v>1.45</v>
      </c>
      <c r="Z53" s="75">
        <f t="shared" si="20"/>
        <v>6.8833333333333337</v>
      </c>
      <c r="AA53" s="75">
        <f t="shared" si="21"/>
        <v>1.1166666666666663</v>
      </c>
      <c r="AB53" s="75">
        <v>-0.5333333333333341</v>
      </c>
      <c r="AC53" s="75">
        <f t="shared" si="22"/>
        <v>-0.78009724085485199</v>
      </c>
      <c r="AD53" s="75">
        <f t="shared" si="23"/>
        <v>0.4</v>
      </c>
      <c r="AE53" s="75">
        <f t="shared" si="25"/>
        <v>0</v>
      </c>
      <c r="AF53" s="75">
        <f t="shared" si="25"/>
        <v>3.0791638475404324</v>
      </c>
    </row>
    <row r="54" spans="1:32" x14ac:dyDescent="0.25">
      <c r="A54" s="77">
        <v>5</v>
      </c>
      <c r="B54" s="77">
        <v>5</v>
      </c>
      <c r="C54" s="77">
        <v>7</v>
      </c>
      <c r="D54" s="77">
        <f t="shared" si="18"/>
        <v>25</v>
      </c>
      <c r="E54" s="77">
        <f t="shared" si="18"/>
        <v>49</v>
      </c>
      <c r="F54" s="77">
        <f t="shared" si="19"/>
        <v>35</v>
      </c>
      <c r="N54" s="75">
        <v>10</v>
      </c>
      <c r="O54" s="75">
        <f>O50+O51*N54</f>
        <v>15.583333333333334</v>
      </c>
      <c r="Q54" s="84" t="s">
        <v>89</v>
      </c>
      <c r="R54" s="84">
        <f>INTERCEPT(C50:C58,B50:B58)</f>
        <v>1.0833333333333339</v>
      </c>
      <c r="S54" s="84">
        <f>SQRT(T50*(1/(R51+1)+(B59/A58)^2/D60))</f>
        <v>2.3914115510194405</v>
      </c>
      <c r="T54" s="84">
        <f>R54/S54</f>
        <v>0.45300999439913103</v>
      </c>
      <c r="U54" s="84"/>
      <c r="V54" s="84"/>
      <c r="W54" s="84"/>
      <c r="X54" s="75">
        <f t="shared" si="24"/>
        <v>1.0833333333333339</v>
      </c>
      <c r="Y54" s="75">
        <f t="shared" si="24"/>
        <v>1.45</v>
      </c>
      <c r="Z54" s="75">
        <f t="shared" si="20"/>
        <v>8.3333333333333339</v>
      </c>
      <c r="AA54" s="75">
        <f t="shared" si="21"/>
        <v>-1.3333333333333339</v>
      </c>
      <c r="AB54" s="75">
        <v>-0.43333333333333357</v>
      </c>
      <c r="AC54" s="75">
        <f t="shared" si="22"/>
        <v>0</v>
      </c>
      <c r="AD54" s="75">
        <f t="shared" si="23"/>
        <v>0.5</v>
      </c>
      <c r="AE54" s="75">
        <f t="shared" si="25"/>
        <v>0</v>
      </c>
      <c r="AF54" s="75">
        <f t="shared" si="25"/>
        <v>3.0791638475404324</v>
      </c>
    </row>
    <row r="55" spans="1:32" x14ac:dyDescent="0.25">
      <c r="A55" s="77">
        <v>6</v>
      </c>
      <c r="B55" s="77">
        <v>6</v>
      </c>
      <c r="C55" s="77">
        <v>12</v>
      </c>
      <c r="D55" s="77">
        <f t="shared" si="18"/>
        <v>36</v>
      </c>
      <c r="E55" s="77">
        <f t="shared" si="18"/>
        <v>144</v>
      </c>
      <c r="F55" s="77">
        <f t="shared" si="19"/>
        <v>72</v>
      </c>
      <c r="G55" s="98"/>
      <c r="Q55" s="84" t="s">
        <v>3</v>
      </c>
      <c r="R55" s="84">
        <f>SLOPE(C50:C58,B50:B58)</f>
        <v>1.45</v>
      </c>
      <c r="S55" s="84">
        <f>SQRT(T50/D60)</f>
        <v>0.42496498455194881</v>
      </c>
      <c r="T55" s="84">
        <f>R55/S55</f>
        <v>3.4120458219134715</v>
      </c>
      <c r="U55" s="84"/>
      <c r="V55" s="84"/>
      <c r="W55" s="84"/>
      <c r="X55" s="75">
        <f t="shared" si="24"/>
        <v>1.0833333333333339</v>
      </c>
      <c r="Y55" s="75">
        <f t="shared" si="24"/>
        <v>1.45</v>
      </c>
      <c r="Z55" s="75">
        <f t="shared" si="20"/>
        <v>9.7833333333333332</v>
      </c>
      <c r="AA55" s="75">
        <f t="shared" si="21"/>
        <v>2.2166666666666668</v>
      </c>
      <c r="AB55" s="75">
        <v>1.6666666666666163E-2</v>
      </c>
      <c r="AC55" s="75">
        <f t="shared" si="22"/>
        <v>0.78009724085485199</v>
      </c>
      <c r="AD55" s="75">
        <f t="shared" si="23"/>
        <v>0.6</v>
      </c>
      <c r="AE55" s="75">
        <f t="shared" si="25"/>
        <v>0</v>
      </c>
      <c r="AF55" s="75">
        <f t="shared" si="25"/>
        <v>3.0791638475404324</v>
      </c>
    </row>
    <row r="56" spans="1:32" x14ac:dyDescent="0.25">
      <c r="A56" s="77">
        <v>7</v>
      </c>
      <c r="B56" s="77">
        <v>7</v>
      </c>
      <c r="C56" s="77">
        <v>8</v>
      </c>
      <c r="D56" s="77">
        <f t="shared" si="18"/>
        <v>49</v>
      </c>
      <c r="E56" s="77">
        <f t="shared" si="18"/>
        <v>64</v>
      </c>
      <c r="F56" s="77">
        <f t="shared" si="19"/>
        <v>56</v>
      </c>
      <c r="G56" s="98"/>
      <c r="X56" s="75">
        <f t="shared" si="24"/>
        <v>1.0833333333333339</v>
      </c>
      <c r="Y56" s="75">
        <f t="shared" si="24"/>
        <v>1.45</v>
      </c>
      <c r="Z56" s="75">
        <f t="shared" si="20"/>
        <v>11.233333333333334</v>
      </c>
      <c r="AA56" s="75">
        <f t="shared" si="21"/>
        <v>-3.2333333333333343</v>
      </c>
      <c r="AB56" s="75">
        <v>1.1166666666666663</v>
      </c>
      <c r="AC56" s="75">
        <f t="shared" si="22"/>
        <v>1.6147151003622662</v>
      </c>
      <c r="AD56" s="75">
        <f t="shared" si="23"/>
        <v>0.7</v>
      </c>
      <c r="AE56" s="75">
        <f t="shared" si="25"/>
        <v>0</v>
      </c>
      <c r="AF56" s="75">
        <f t="shared" si="25"/>
        <v>3.0791638475404324</v>
      </c>
    </row>
    <row r="57" spans="1:32" x14ac:dyDescent="0.25">
      <c r="A57" s="77">
        <v>8</v>
      </c>
      <c r="B57" s="77">
        <v>8</v>
      </c>
      <c r="C57" s="77">
        <v>19</v>
      </c>
      <c r="D57" s="77">
        <f t="shared" si="18"/>
        <v>64</v>
      </c>
      <c r="E57" s="77">
        <f t="shared" si="18"/>
        <v>361</v>
      </c>
      <c r="F57" s="77">
        <f t="shared" si="19"/>
        <v>152</v>
      </c>
      <c r="G57" s="98"/>
      <c r="X57" s="75">
        <f t="shared" si="24"/>
        <v>1.0833333333333339</v>
      </c>
      <c r="Y57" s="75">
        <f t="shared" si="24"/>
        <v>1.45</v>
      </c>
      <c r="Z57" s="75">
        <f t="shared" si="20"/>
        <v>12.683333333333334</v>
      </c>
      <c r="AA57" s="75">
        <f t="shared" si="21"/>
        <v>6.3166666666666664</v>
      </c>
      <c r="AB57" s="75">
        <v>2.2166666666666668</v>
      </c>
      <c r="AC57" s="75">
        <f t="shared" si="22"/>
        <v>2.5914896757401009</v>
      </c>
      <c r="AD57" s="75">
        <f t="shared" si="23"/>
        <v>0.8</v>
      </c>
      <c r="AE57" s="75">
        <f t="shared" si="25"/>
        <v>0</v>
      </c>
      <c r="AF57" s="75">
        <f t="shared" si="25"/>
        <v>3.0791638475404324</v>
      </c>
    </row>
    <row r="58" spans="1:32" x14ac:dyDescent="0.25">
      <c r="A58" s="77">
        <v>9</v>
      </c>
      <c r="B58" s="77">
        <v>9</v>
      </c>
      <c r="C58" s="77">
        <v>10</v>
      </c>
      <c r="D58" s="77">
        <f t="shared" si="18"/>
        <v>81</v>
      </c>
      <c r="E58" s="77">
        <f t="shared" si="18"/>
        <v>100</v>
      </c>
      <c r="F58" s="77">
        <f t="shared" si="19"/>
        <v>90</v>
      </c>
      <c r="G58" s="98"/>
      <c r="X58" s="75">
        <f t="shared" si="24"/>
        <v>1.0833333333333339</v>
      </c>
      <c r="Y58" s="75">
        <f t="shared" si="24"/>
        <v>1.45</v>
      </c>
      <c r="Z58" s="75">
        <f t="shared" si="20"/>
        <v>14.133333333333333</v>
      </c>
      <c r="AA58" s="75">
        <f t="shared" si="21"/>
        <v>-4.1333333333333329</v>
      </c>
      <c r="AB58" s="75">
        <v>6.3166666666666664</v>
      </c>
      <c r="AC58" s="75">
        <f t="shared" si="22"/>
        <v>3.9461072493837768</v>
      </c>
      <c r="AD58" s="75">
        <f t="shared" si="23"/>
        <v>0.9</v>
      </c>
      <c r="AE58" s="75">
        <f t="shared" si="25"/>
        <v>0</v>
      </c>
      <c r="AF58" s="75">
        <f t="shared" si="25"/>
        <v>3.0791638475404324</v>
      </c>
    </row>
    <row r="59" spans="1:32" x14ac:dyDescent="0.25">
      <c r="A59" s="76" t="s">
        <v>0</v>
      </c>
      <c r="B59" s="77">
        <f>SUM(B50:B58)</f>
        <v>45</v>
      </c>
      <c r="C59" s="77">
        <f>SUM(C50:C58)</f>
        <v>75</v>
      </c>
      <c r="D59" s="77">
        <f>SUM(D50:D58)</f>
        <v>285</v>
      </c>
      <c r="E59" s="77">
        <f>SUM(E50:E58)</f>
        <v>827</v>
      </c>
      <c r="F59" s="77">
        <f>SUM(F50:F58)</f>
        <v>462</v>
      </c>
      <c r="G59" s="98"/>
    </row>
    <row r="60" spans="1:32" x14ac:dyDescent="0.25">
      <c r="A60" s="76" t="s">
        <v>1</v>
      </c>
      <c r="B60" s="76"/>
      <c r="C60" s="76"/>
      <c r="D60" s="77">
        <f>D59-B59*B59/A58</f>
        <v>60</v>
      </c>
      <c r="E60" s="78">
        <f>E59-C59*C59/A58</f>
        <v>202</v>
      </c>
      <c r="F60" s="77">
        <f>F59-B59*C59/A58</f>
        <v>87</v>
      </c>
      <c r="G60" s="98"/>
    </row>
    <row r="61" spans="1:32" x14ac:dyDescent="0.25">
      <c r="A61" s="76" t="s">
        <v>2</v>
      </c>
      <c r="B61" s="76"/>
      <c r="C61" s="76"/>
      <c r="D61" s="76"/>
      <c r="E61" s="76"/>
      <c r="F61" s="78">
        <f>F60/SQRT(D60*E60)</f>
        <v>0.79025625622012607</v>
      </c>
      <c r="G61" s="98"/>
    </row>
    <row r="62" spans="1:32" x14ac:dyDescent="0.25">
      <c r="G62" s="98"/>
    </row>
    <row r="63" spans="1:32" x14ac:dyDescent="0.25">
      <c r="A63" s="75" t="s">
        <v>13</v>
      </c>
      <c r="Q63" s="84" t="s">
        <v>82</v>
      </c>
      <c r="R63" s="84" t="s">
        <v>48</v>
      </c>
      <c r="S63" s="84" t="s">
        <v>1</v>
      </c>
      <c r="T63" s="84" t="s">
        <v>49</v>
      </c>
      <c r="U63" s="84" t="s">
        <v>50</v>
      </c>
      <c r="V63" s="84" t="s">
        <v>83</v>
      </c>
      <c r="W63" s="84" t="s">
        <v>51</v>
      </c>
    </row>
    <row r="64" spans="1:32" x14ac:dyDescent="0.25">
      <c r="A64" s="84" t="s">
        <v>8</v>
      </c>
      <c r="B64" s="84" t="s">
        <v>3</v>
      </c>
      <c r="C64" s="84" t="s">
        <v>4</v>
      </c>
      <c r="D64" s="84" t="s">
        <v>5</v>
      </c>
      <c r="E64" s="84" t="s">
        <v>6</v>
      </c>
      <c r="F64" s="84" t="s">
        <v>7</v>
      </c>
      <c r="G64" s="98"/>
      <c r="Q64" s="84" t="s">
        <v>84</v>
      </c>
      <c r="R64" s="84">
        <v>1</v>
      </c>
      <c r="S64" s="84">
        <f>F76*F76*S66</f>
        <v>135.00000000000003</v>
      </c>
      <c r="T64" s="84">
        <f>S64/R64</f>
        <v>135.00000000000003</v>
      </c>
      <c r="U64" s="84">
        <f>T64/T65</f>
        <v>7.8822984244671011</v>
      </c>
      <c r="V64" s="84">
        <f>S64/S66</f>
        <v>0.5296425457715781</v>
      </c>
      <c r="W64" s="84">
        <f>1-_xlfn.F.DIST(U64,R64,R65,1)</f>
        <v>2.6238347612138169E-2</v>
      </c>
    </row>
    <row r="65" spans="1:23" x14ac:dyDescent="0.25">
      <c r="A65" s="77">
        <v>1</v>
      </c>
      <c r="B65" s="77">
        <v>1</v>
      </c>
      <c r="C65" s="77">
        <v>19</v>
      </c>
      <c r="D65" s="77">
        <f>B65*B65</f>
        <v>1</v>
      </c>
      <c r="E65" s="77">
        <f>C65*C65</f>
        <v>361</v>
      </c>
      <c r="F65" s="77">
        <f>B65*C65</f>
        <v>19</v>
      </c>
      <c r="N65" s="75" t="s">
        <v>75</v>
      </c>
      <c r="O65" s="75">
        <f>INTERCEPT(C65:C73,B65:B73)</f>
        <v>17.611111111111111</v>
      </c>
      <c r="Q65" s="84" t="s">
        <v>20</v>
      </c>
      <c r="R65" s="84">
        <f>R66-R64</f>
        <v>7</v>
      </c>
      <c r="S65" s="84">
        <f>S66-S64</f>
        <v>119.88888888888889</v>
      </c>
      <c r="T65" s="84">
        <f>S65/R65</f>
        <v>17.126984126984127</v>
      </c>
      <c r="U65" s="84"/>
      <c r="V65" s="84"/>
      <c r="W65" s="84"/>
    </row>
    <row r="66" spans="1:23" x14ac:dyDescent="0.25">
      <c r="A66" s="77">
        <v>2</v>
      </c>
      <c r="B66" s="77">
        <v>2</v>
      </c>
      <c r="C66" s="77">
        <v>15</v>
      </c>
      <c r="D66" s="77">
        <f t="shared" ref="D66:E73" si="26">B66*B66</f>
        <v>4</v>
      </c>
      <c r="E66" s="77">
        <f t="shared" si="26"/>
        <v>225</v>
      </c>
      <c r="F66" s="77">
        <f t="shared" ref="F66:F73" si="27">B66*C66</f>
        <v>30</v>
      </c>
      <c r="N66" s="75" t="s">
        <v>76</v>
      </c>
      <c r="O66" s="75">
        <f>SLOPE(C65:C73,B65:B73)</f>
        <v>-1.5000000000000002</v>
      </c>
      <c r="Q66" s="84" t="s">
        <v>85</v>
      </c>
      <c r="R66" s="84">
        <f>A73-1</f>
        <v>8</v>
      </c>
      <c r="S66" s="84">
        <f>E75</f>
        <v>254.88888888888891</v>
      </c>
      <c r="T66" s="84"/>
      <c r="U66" s="84"/>
      <c r="V66" s="84"/>
      <c r="W66" s="84"/>
    </row>
    <row r="67" spans="1:23" x14ac:dyDescent="0.25">
      <c r="A67" s="77">
        <v>3</v>
      </c>
      <c r="B67" s="77">
        <v>3</v>
      </c>
      <c r="C67" s="77">
        <v>6</v>
      </c>
      <c r="D67" s="77">
        <f t="shared" si="26"/>
        <v>9</v>
      </c>
      <c r="E67" s="77">
        <f t="shared" si="26"/>
        <v>36</v>
      </c>
      <c r="F67" s="77">
        <f t="shared" si="27"/>
        <v>18</v>
      </c>
      <c r="N67" s="79" t="s">
        <v>3</v>
      </c>
      <c r="O67" s="79" t="s">
        <v>4</v>
      </c>
      <c r="Q67" s="84"/>
      <c r="R67" s="84"/>
      <c r="S67" s="84"/>
      <c r="T67" s="84"/>
      <c r="U67" s="84"/>
      <c r="V67" s="84"/>
      <c r="W67" s="84"/>
    </row>
    <row r="68" spans="1:23" x14ac:dyDescent="0.25">
      <c r="A68" s="77">
        <v>4</v>
      </c>
      <c r="B68" s="77">
        <v>4</v>
      </c>
      <c r="C68" s="77">
        <v>12</v>
      </c>
      <c r="D68" s="77">
        <f t="shared" si="26"/>
        <v>16</v>
      </c>
      <c r="E68" s="77">
        <f t="shared" si="26"/>
        <v>144</v>
      </c>
      <c r="F68" s="77">
        <f t="shared" si="27"/>
        <v>48</v>
      </c>
      <c r="N68" s="75">
        <v>0</v>
      </c>
      <c r="O68" s="75">
        <f>O65+O66*N68</f>
        <v>17.611111111111111</v>
      </c>
      <c r="Q68" s="84"/>
      <c r="R68" s="84" t="s">
        <v>86</v>
      </c>
      <c r="S68" s="84" t="s">
        <v>87</v>
      </c>
      <c r="T68" s="84" t="s">
        <v>88</v>
      </c>
      <c r="U68" s="84"/>
      <c r="V68" s="84"/>
      <c r="W68" s="84"/>
    </row>
    <row r="69" spans="1:23" x14ac:dyDescent="0.25">
      <c r="A69" s="77">
        <v>5</v>
      </c>
      <c r="B69" s="77">
        <v>5</v>
      </c>
      <c r="C69" s="77">
        <v>10</v>
      </c>
      <c r="D69" s="77">
        <f t="shared" si="26"/>
        <v>25</v>
      </c>
      <c r="E69" s="77">
        <f t="shared" si="26"/>
        <v>100</v>
      </c>
      <c r="F69" s="77">
        <f t="shared" si="27"/>
        <v>50</v>
      </c>
      <c r="N69" s="75">
        <v>10</v>
      </c>
      <c r="O69" s="75">
        <f>O65+O66*N69</f>
        <v>2.6111111111111089</v>
      </c>
      <c r="Q69" s="84" t="s">
        <v>89</v>
      </c>
      <c r="R69" s="84">
        <f>INTERCEPT(C65:C73,B65:B73)</f>
        <v>17.611111111111111</v>
      </c>
      <c r="S69" s="84">
        <f>SQRT(T65*(1/(R66+1)+(B74/A73)^2/D75))</f>
        <v>3.0065331567396618</v>
      </c>
      <c r="T69" s="84">
        <f>R69/S69</f>
        <v>5.8576141332859653</v>
      </c>
      <c r="U69" s="84"/>
      <c r="V69" s="84"/>
      <c r="W69" s="84"/>
    </row>
    <row r="70" spans="1:23" x14ac:dyDescent="0.25">
      <c r="A70" s="77">
        <v>6</v>
      </c>
      <c r="B70" s="77">
        <v>6</v>
      </c>
      <c r="C70" s="77">
        <v>15</v>
      </c>
      <c r="D70" s="77">
        <f t="shared" si="26"/>
        <v>36</v>
      </c>
      <c r="E70" s="77">
        <f t="shared" si="26"/>
        <v>225</v>
      </c>
      <c r="F70" s="77">
        <f t="shared" si="27"/>
        <v>90</v>
      </c>
      <c r="Q70" s="84" t="s">
        <v>3</v>
      </c>
      <c r="R70" s="84">
        <f>SLOPE(C65:C73,B65:B73)</f>
        <v>-1.5000000000000002</v>
      </c>
      <c r="S70" s="84">
        <f>SQRT(T65/D75)</f>
        <v>0.53427496240207195</v>
      </c>
      <c r="T70" s="84">
        <f>R70/S70</f>
        <v>-2.8075431295827147</v>
      </c>
      <c r="U70" s="84"/>
      <c r="V70" s="84"/>
      <c r="W70" s="84"/>
    </row>
    <row r="71" spans="1:23" x14ac:dyDescent="0.25">
      <c r="A71" s="77">
        <v>7</v>
      </c>
      <c r="B71" s="77">
        <v>7</v>
      </c>
      <c r="C71" s="77">
        <v>4</v>
      </c>
      <c r="D71" s="77">
        <f t="shared" si="26"/>
        <v>49</v>
      </c>
      <c r="E71" s="77">
        <f t="shared" si="26"/>
        <v>16</v>
      </c>
      <c r="F71" s="77">
        <f t="shared" si="27"/>
        <v>28</v>
      </c>
      <c r="G71" s="98"/>
    </row>
    <row r="72" spans="1:23" x14ac:dyDescent="0.25">
      <c r="A72" s="77">
        <v>8</v>
      </c>
      <c r="B72" s="77">
        <v>8</v>
      </c>
      <c r="C72" s="77">
        <v>8</v>
      </c>
      <c r="D72" s="77">
        <f t="shared" si="26"/>
        <v>64</v>
      </c>
      <c r="E72" s="77">
        <f t="shared" si="26"/>
        <v>64</v>
      </c>
      <c r="F72" s="77">
        <f t="shared" si="27"/>
        <v>64</v>
      </c>
      <c r="G72" s="98"/>
    </row>
    <row r="73" spans="1:23" x14ac:dyDescent="0.25">
      <c r="A73" s="77">
        <v>9</v>
      </c>
      <c r="B73" s="77">
        <v>9</v>
      </c>
      <c r="C73" s="77">
        <v>2</v>
      </c>
      <c r="D73" s="77">
        <f t="shared" si="26"/>
        <v>81</v>
      </c>
      <c r="E73" s="77">
        <f t="shared" si="26"/>
        <v>4</v>
      </c>
      <c r="F73" s="77">
        <f t="shared" si="27"/>
        <v>18</v>
      </c>
      <c r="G73" s="98"/>
    </row>
    <row r="74" spans="1:23" x14ac:dyDescent="0.25">
      <c r="A74" s="76" t="s">
        <v>0</v>
      </c>
      <c r="B74" s="77">
        <f>SUM(B65:B73)</f>
        <v>45</v>
      </c>
      <c r="C74" s="77">
        <f>SUM(C65:C73)</f>
        <v>91</v>
      </c>
      <c r="D74" s="77">
        <f>SUM(D65:D73)</f>
        <v>285</v>
      </c>
      <c r="E74" s="77">
        <f>SUM(E65:E73)</f>
        <v>1175</v>
      </c>
      <c r="F74" s="77">
        <f>SUM(F65:F73)</f>
        <v>365</v>
      </c>
      <c r="G74" s="98"/>
    </row>
    <row r="75" spans="1:23" x14ac:dyDescent="0.25">
      <c r="A75" s="76" t="s">
        <v>1</v>
      </c>
      <c r="B75" s="76"/>
      <c r="C75" s="76"/>
      <c r="D75" s="99">
        <f>D74-B74*B74/A73</f>
        <v>60</v>
      </c>
      <c r="E75" s="100">
        <f>E74-C74*C74/A73</f>
        <v>254.88888888888891</v>
      </c>
      <c r="F75" s="101">
        <f>F74-B74*C74/A73</f>
        <v>-90</v>
      </c>
      <c r="G75" s="98"/>
    </row>
    <row r="76" spans="1:23" x14ac:dyDescent="0.25">
      <c r="A76" s="76" t="s">
        <v>2</v>
      </c>
      <c r="B76" s="76"/>
      <c r="C76" s="76"/>
      <c r="D76" s="76"/>
      <c r="E76" s="76"/>
      <c r="F76" s="78">
        <f>F75/SQRT(D75*E75)</f>
        <v>-0.72776544694810708</v>
      </c>
      <c r="G76" s="98"/>
    </row>
    <row r="77" spans="1:23" x14ac:dyDescent="0.25">
      <c r="G77" s="98"/>
    </row>
    <row r="78" spans="1:23" x14ac:dyDescent="0.25">
      <c r="A78" s="75" t="s">
        <v>14</v>
      </c>
      <c r="G78" s="98"/>
      <c r="Q78" s="84" t="s">
        <v>82</v>
      </c>
      <c r="R78" s="84" t="s">
        <v>48</v>
      </c>
      <c r="S78" s="84" t="s">
        <v>1</v>
      </c>
      <c r="T78" s="84" t="s">
        <v>49</v>
      </c>
      <c r="U78" s="84" t="s">
        <v>50</v>
      </c>
      <c r="V78" s="84" t="s">
        <v>83</v>
      </c>
      <c r="W78" s="84" t="s">
        <v>51</v>
      </c>
    </row>
    <row r="79" spans="1:23" x14ac:dyDescent="0.25">
      <c r="A79" s="77" t="s">
        <v>8</v>
      </c>
      <c r="B79" s="77" t="s">
        <v>3</v>
      </c>
      <c r="C79" s="102" t="s">
        <v>4</v>
      </c>
      <c r="D79" s="77" t="s">
        <v>5</v>
      </c>
      <c r="E79" s="77" t="s">
        <v>6</v>
      </c>
      <c r="F79" s="77" t="s">
        <v>7</v>
      </c>
      <c r="Q79" s="84" t="s">
        <v>84</v>
      </c>
      <c r="R79" s="84">
        <v>1</v>
      </c>
      <c r="S79" s="84">
        <f>F91*F91*S81</f>
        <v>60</v>
      </c>
      <c r="T79" s="84">
        <f>S79/R79</f>
        <v>60</v>
      </c>
      <c r="U79" s="84">
        <f>T79/T80</f>
        <v>29.531249999999989</v>
      </c>
      <c r="V79" s="84">
        <f>S79/S81</f>
        <v>0.80838323353293406</v>
      </c>
      <c r="W79" s="84">
        <f>1-_xlfn.F.DIST(U79,R79,R80,1)</f>
        <v>9.7217760645174067E-4</v>
      </c>
    </row>
    <row r="80" spans="1:23" x14ac:dyDescent="0.25">
      <c r="A80" s="77">
        <v>1</v>
      </c>
      <c r="B80" s="77">
        <v>1</v>
      </c>
      <c r="C80" s="77">
        <v>9</v>
      </c>
      <c r="D80" s="77">
        <f>B80*B80</f>
        <v>1</v>
      </c>
      <c r="E80" s="77">
        <f>C80*C80</f>
        <v>81</v>
      </c>
      <c r="F80" s="77">
        <f>B80*C80</f>
        <v>9</v>
      </c>
      <c r="N80" s="93" t="s">
        <v>75</v>
      </c>
      <c r="O80" s="94">
        <f>INTERCEPT(C80:C88,B80:B88)</f>
        <v>10.444444444444443</v>
      </c>
      <c r="Q80" s="84" t="s">
        <v>20</v>
      </c>
      <c r="R80" s="84">
        <f>R81-R79</f>
        <v>7</v>
      </c>
      <c r="S80" s="84">
        <f>S81-S79</f>
        <v>14.222222222222229</v>
      </c>
      <c r="T80" s="84">
        <f>S80/R80</f>
        <v>2.0317460317460325</v>
      </c>
      <c r="U80" s="84"/>
      <c r="V80" s="84"/>
      <c r="W80" s="84"/>
    </row>
    <row r="81" spans="1:23" x14ac:dyDescent="0.25">
      <c r="A81" s="77">
        <v>2</v>
      </c>
      <c r="B81" s="77">
        <v>2</v>
      </c>
      <c r="C81" s="77">
        <v>8</v>
      </c>
      <c r="D81" s="77">
        <f t="shared" ref="D81:E88" si="28">B81*B81</f>
        <v>4</v>
      </c>
      <c r="E81" s="77">
        <f t="shared" si="28"/>
        <v>64</v>
      </c>
      <c r="F81" s="77">
        <f t="shared" ref="F81:F88" si="29">B81*C81</f>
        <v>16</v>
      </c>
      <c r="N81" s="95" t="s">
        <v>76</v>
      </c>
      <c r="O81" s="96">
        <f>SLOPE(C80:C88,B80:B88)</f>
        <v>-0.99999999999999989</v>
      </c>
      <c r="Q81" s="84" t="s">
        <v>85</v>
      </c>
      <c r="R81" s="84">
        <f>A88-1</f>
        <v>8</v>
      </c>
      <c r="S81" s="84">
        <f>E90</f>
        <v>74.222222222222229</v>
      </c>
      <c r="T81" s="84"/>
      <c r="U81" s="84"/>
      <c r="V81" s="84"/>
      <c r="W81" s="84"/>
    </row>
    <row r="82" spans="1:23" x14ac:dyDescent="0.25">
      <c r="A82" s="77">
        <v>3</v>
      </c>
      <c r="B82" s="77">
        <v>3</v>
      </c>
      <c r="C82" s="77">
        <v>7</v>
      </c>
      <c r="D82" s="77">
        <f t="shared" si="28"/>
        <v>9</v>
      </c>
      <c r="E82" s="77">
        <f t="shared" si="28"/>
        <v>49</v>
      </c>
      <c r="F82" s="77">
        <f t="shared" si="29"/>
        <v>21</v>
      </c>
      <c r="N82" s="79" t="s">
        <v>3</v>
      </c>
      <c r="O82" s="79" t="s">
        <v>4</v>
      </c>
      <c r="Q82" s="84"/>
      <c r="R82" s="84"/>
      <c r="S82" s="84"/>
      <c r="T82" s="84"/>
      <c r="U82" s="84"/>
      <c r="V82" s="84"/>
      <c r="W82" s="84"/>
    </row>
    <row r="83" spans="1:23" x14ac:dyDescent="0.25">
      <c r="A83" s="77">
        <v>4</v>
      </c>
      <c r="B83" s="77">
        <v>4</v>
      </c>
      <c r="C83" s="77">
        <v>6</v>
      </c>
      <c r="D83" s="77">
        <f t="shared" si="28"/>
        <v>16</v>
      </c>
      <c r="E83" s="77">
        <f t="shared" si="28"/>
        <v>36</v>
      </c>
      <c r="F83" s="77">
        <f t="shared" si="29"/>
        <v>24</v>
      </c>
      <c r="N83" s="75">
        <v>0</v>
      </c>
      <c r="O83" s="75">
        <f>O80+O81*N83</f>
        <v>10.444444444444443</v>
      </c>
      <c r="Q83" s="84"/>
      <c r="R83" s="84" t="s">
        <v>86</v>
      </c>
      <c r="S83" s="84" t="s">
        <v>87</v>
      </c>
      <c r="T83" s="84" t="s">
        <v>88</v>
      </c>
      <c r="U83" s="84"/>
      <c r="V83" s="84"/>
      <c r="W83" s="84"/>
    </row>
    <row r="84" spans="1:23" x14ac:dyDescent="0.25">
      <c r="A84" s="77">
        <v>5</v>
      </c>
      <c r="B84" s="77">
        <v>5</v>
      </c>
      <c r="C84" s="77">
        <v>9</v>
      </c>
      <c r="D84" s="77">
        <f t="shared" si="28"/>
        <v>25</v>
      </c>
      <c r="E84" s="77">
        <f t="shared" si="28"/>
        <v>81</v>
      </c>
      <c r="F84" s="77">
        <f t="shared" si="29"/>
        <v>45</v>
      </c>
      <c r="N84" s="75">
        <v>10</v>
      </c>
      <c r="O84" s="75">
        <f>O80+O81*N84</f>
        <v>0.44444444444444464</v>
      </c>
      <c r="Q84" s="84" t="s">
        <v>89</v>
      </c>
      <c r="R84" s="84">
        <f>INTERCEPT(C80:C88,B80:B88)</f>
        <v>10.444444444444443</v>
      </c>
      <c r="S84" s="84">
        <f>SQRT(T80*(1/(R81+1)+(B89/A88)^2/D90))</f>
        <v>1.0355242177968313</v>
      </c>
      <c r="T84" s="84">
        <f>R84/S84</f>
        <v>10.086142134527684</v>
      </c>
      <c r="U84" s="84"/>
      <c r="V84" s="84"/>
      <c r="W84" s="84"/>
    </row>
    <row r="85" spans="1:23" x14ac:dyDescent="0.25">
      <c r="A85" s="77">
        <v>6</v>
      </c>
      <c r="B85" s="77">
        <v>6</v>
      </c>
      <c r="C85" s="77">
        <v>4</v>
      </c>
      <c r="D85" s="77">
        <f t="shared" si="28"/>
        <v>36</v>
      </c>
      <c r="E85" s="77">
        <f t="shared" si="28"/>
        <v>16</v>
      </c>
      <c r="F85" s="77">
        <f t="shared" si="29"/>
        <v>24</v>
      </c>
      <c r="G85" s="98"/>
      <c r="Q85" s="84" t="s">
        <v>3</v>
      </c>
      <c r="R85" s="84">
        <f>SLOPE(C80:C88,B80:B88)</f>
        <v>-0.99999999999999989</v>
      </c>
      <c r="S85" s="84">
        <f>SQRT(T80/D90)</f>
        <v>0.18401748249129452</v>
      </c>
      <c r="T85" s="84">
        <f>R85/S85</f>
        <v>-5.4342662798210375</v>
      </c>
      <c r="U85" s="84"/>
      <c r="V85" s="84"/>
      <c r="W85" s="84"/>
    </row>
    <row r="86" spans="1:23" x14ac:dyDescent="0.25">
      <c r="A86" s="77">
        <v>7</v>
      </c>
      <c r="B86" s="77">
        <v>7</v>
      </c>
      <c r="C86" s="77">
        <v>3</v>
      </c>
      <c r="D86" s="77">
        <f t="shared" si="28"/>
        <v>49</v>
      </c>
      <c r="E86" s="77">
        <f t="shared" si="28"/>
        <v>9</v>
      </c>
      <c r="F86" s="77">
        <f t="shared" si="29"/>
        <v>21</v>
      </c>
      <c r="G86" s="98"/>
    </row>
    <row r="87" spans="1:23" x14ac:dyDescent="0.25">
      <c r="A87" s="77">
        <v>8</v>
      </c>
      <c r="B87" s="77">
        <v>8</v>
      </c>
      <c r="C87" s="77">
        <v>2</v>
      </c>
      <c r="D87" s="77">
        <f t="shared" si="28"/>
        <v>64</v>
      </c>
      <c r="E87" s="77">
        <f t="shared" si="28"/>
        <v>4</v>
      </c>
      <c r="F87" s="77">
        <f t="shared" si="29"/>
        <v>16</v>
      </c>
      <c r="G87" s="98"/>
    </row>
    <row r="88" spans="1:23" x14ac:dyDescent="0.25">
      <c r="A88" s="77">
        <v>9</v>
      </c>
      <c r="B88" s="77">
        <v>9</v>
      </c>
      <c r="C88" s="77">
        <v>1</v>
      </c>
      <c r="D88" s="77">
        <f t="shared" si="28"/>
        <v>81</v>
      </c>
      <c r="E88" s="77">
        <f t="shared" si="28"/>
        <v>1</v>
      </c>
      <c r="F88" s="77">
        <f t="shared" si="29"/>
        <v>9</v>
      </c>
      <c r="G88" s="98"/>
    </row>
    <row r="89" spans="1:23" x14ac:dyDescent="0.25">
      <c r="A89" s="76" t="s">
        <v>0</v>
      </c>
      <c r="B89" s="77">
        <f>SUM(B80:B88)</f>
        <v>45</v>
      </c>
      <c r="C89" s="99">
        <f>SUM(C80:C88)</f>
        <v>49</v>
      </c>
      <c r="D89" s="77">
        <f>SUM(D80:D88)</f>
        <v>285</v>
      </c>
      <c r="E89" s="77">
        <f>SUM(E80:E88)</f>
        <v>341</v>
      </c>
      <c r="F89" s="77">
        <f>SUM(F80:F88)</f>
        <v>185</v>
      </c>
      <c r="G89" s="98"/>
    </row>
    <row r="90" spans="1:23" x14ac:dyDescent="0.25">
      <c r="A90" s="76" t="s">
        <v>1</v>
      </c>
      <c r="B90" s="76"/>
      <c r="C90" s="76"/>
      <c r="D90" s="77">
        <f>D89-B89*B89/A88</f>
        <v>60</v>
      </c>
      <c r="E90" s="77">
        <f>E89-C89*C89/A88</f>
        <v>74.222222222222229</v>
      </c>
      <c r="F90" s="77">
        <f>F89-B89*C89/A88</f>
        <v>-60</v>
      </c>
      <c r="G90" s="98"/>
    </row>
    <row r="91" spans="1:23" x14ac:dyDescent="0.25">
      <c r="A91" s="76" t="s">
        <v>2</v>
      </c>
      <c r="B91" s="76"/>
      <c r="C91" s="76"/>
      <c r="D91" s="76"/>
      <c r="E91" s="76"/>
      <c r="F91" s="77">
        <f>F90/SQRT(D90*E90)</f>
        <v>-0.89910134775393036</v>
      </c>
      <c r="G91" s="98"/>
    </row>
    <row r="92" spans="1:23" x14ac:dyDescent="0.25">
      <c r="G92" s="98"/>
    </row>
    <row r="93" spans="1:23" x14ac:dyDescent="0.25">
      <c r="A93" s="75" t="s">
        <v>15</v>
      </c>
      <c r="G93" s="98"/>
      <c r="Q93" s="84" t="s">
        <v>82</v>
      </c>
      <c r="R93" s="84" t="s">
        <v>48</v>
      </c>
      <c r="S93" s="84" t="s">
        <v>1</v>
      </c>
      <c r="T93" s="84" t="s">
        <v>49</v>
      </c>
      <c r="U93" s="84" t="s">
        <v>50</v>
      </c>
      <c r="V93" s="84" t="s">
        <v>83</v>
      </c>
      <c r="W93" s="84" t="s">
        <v>51</v>
      </c>
    </row>
    <row r="94" spans="1:23" x14ac:dyDescent="0.25">
      <c r="A94" s="77" t="s">
        <v>8</v>
      </c>
      <c r="B94" s="103" t="s">
        <v>3</v>
      </c>
      <c r="C94" s="104" t="s">
        <v>4</v>
      </c>
      <c r="D94" s="103" t="s">
        <v>5</v>
      </c>
      <c r="E94" s="103" t="s">
        <v>6</v>
      </c>
      <c r="F94" s="103" t="s">
        <v>7</v>
      </c>
      <c r="Q94" s="84" t="s">
        <v>84</v>
      </c>
      <c r="R94" s="84">
        <v>1</v>
      </c>
      <c r="S94" s="84">
        <f>F106*F106*S96</f>
        <v>1.6666666666666663E-2</v>
      </c>
      <c r="T94" s="84">
        <f>S94/R94</f>
        <v>1.6666666666666663E-2</v>
      </c>
      <c r="U94" s="84">
        <f>T94/T95</f>
        <v>4.557588384660459E-4</v>
      </c>
      <c r="V94" s="84">
        <f>S94/S96</f>
        <v>6.5104166666666652E-5</v>
      </c>
      <c r="W94" s="84">
        <f>1-_xlfn.F.DIST(U94,R94,R95,1)</f>
        <v>0.98356343992107043</v>
      </c>
    </row>
    <row r="95" spans="1:23" x14ac:dyDescent="0.25">
      <c r="A95" s="99">
        <v>1</v>
      </c>
      <c r="B95" s="105">
        <v>1</v>
      </c>
      <c r="C95" s="77">
        <v>2</v>
      </c>
      <c r="D95" s="101">
        <f>B95*B95</f>
        <v>1</v>
      </c>
      <c r="E95" s="101">
        <f>C95*C95</f>
        <v>4</v>
      </c>
      <c r="F95" s="101">
        <f>B95*C95</f>
        <v>2</v>
      </c>
      <c r="N95" s="93" t="s">
        <v>75</v>
      </c>
      <c r="O95" s="94">
        <f>INTERCEPT(C95:C103,B95:B103)</f>
        <v>9.5833333333333321</v>
      </c>
      <c r="Q95" s="84" t="s">
        <v>20</v>
      </c>
      <c r="R95" s="84">
        <f>R96-R94</f>
        <v>7</v>
      </c>
      <c r="S95" s="84">
        <f>S96-S94</f>
        <v>255.98333333333332</v>
      </c>
      <c r="T95" s="84">
        <f>S95/R95</f>
        <v>36.569047619047616</v>
      </c>
      <c r="U95" s="84"/>
      <c r="V95" s="84"/>
      <c r="W95" s="84"/>
    </row>
    <row r="96" spans="1:23" x14ac:dyDescent="0.25">
      <c r="A96" s="99">
        <v>2</v>
      </c>
      <c r="B96" s="105">
        <v>2</v>
      </c>
      <c r="C96" s="99">
        <v>7</v>
      </c>
      <c r="D96" s="101">
        <f t="shared" ref="D96:E103" si="30">B96*B96</f>
        <v>4</v>
      </c>
      <c r="E96" s="101">
        <f t="shared" si="30"/>
        <v>49</v>
      </c>
      <c r="F96" s="101">
        <f t="shared" ref="F96:F103" si="31">B96*C96</f>
        <v>14</v>
      </c>
      <c r="N96" s="95" t="s">
        <v>76</v>
      </c>
      <c r="O96" s="96">
        <f>SLOPE(C95:C103,B95:B103)</f>
        <v>1.6666666666666784E-2</v>
      </c>
      <c r="Q96" s="84" t="s">
        <v>85</v>
      </c>
      <c r="R96" s="84">
        <f>A103-1</f>
        <v>8</v>
      </c>
      <c r="S96" s="84">
        <f>E105</f>
        <v>256</v>
      </c>
      <c r="T96" s="84"/>
      <c r="U96" s="84"/>
      <c r="V96" s="84"/>
      <c r="W96" s="84"/>
    </row>
    <row r="97" spans="1:23" x14ac:dyDescent="0.25">
      <c r="A97" s="99">
        <v>3</v>
      </c>
      <c r="B97" s="105">
        <v>3</v>
      </c>
      <c r="C97" s="99">
        <v>10</v>
      </c>
      <c r="D97" s="101">
        <f t="shared" si="30"/>
        <v>9</v>
      </c>
      <c r="E97" s="101">
        <f t="shared" si="30"/>
        <v>100</v>
      </c>
      <c r="F97" s="101">
        <f t="shared" si="31"/>
        <v>30</v>
      </c>
      <c r="N97" s="79" t="s">
        <v>3</v>
      </c>
      <c r="O97" s="79" t="s">
        <v>4</v>
      </c>
      <c r="Q97" s="84"/>
      <c r="R97" s="84"/>
      <c r="S97" s="84"/>
      <c r="T97" s="84"/>
      <c r="U97" s="84"/>
      <c r="V97" s="84"/>
      <c r="W97" s="84"/>
    </row>
    <row r="98" spans="1:23" x14ac:dyDescent="0.25">
      <c r="A98" s="99">
        <v>4</v>
      </c>
      <c r="B98" s="105">
        <v>4</v>
      </c>
      <c r="C98" s="99">
        <v>16</v>
      </c>
      <c r="D98" s="101">
        <f t="shared" si="30"/>
        <v>16</v>
      </c>
      <c r="E98" s="101">
        <f t="shared" si="30"/>
        <v>256</v>
      </c>
      <c r="F98" s="101">
        <f t="shared" si="31"/>
        <v>64</v>
      </c>
      <c r="N98" s="75">
        <v>0</v>
      </c>
      <c r="O98" s="75">
        <f>O95+O96*N98</f>
        <v>9.5833333333333321</v>
      </c>
      <c r="Q98" s="84"/>
      <c r="R98" s="84" t="s">
        <v>86</v>
      </c>
      <c r="S98" s="84" t="s">
        <v>87</v>
      </c>
      <c r="T98" s="84" t="s">
        <v>88</v>
      </c>
      <c r="U98" s="84"/>
      <c r="V98" s="84"/>
      <c r="W98" s="84"/>
    </row>
    <row r="99" spans="1:23" x14ac:dyDescent="0.25">
      <c r="A99" s="99">
        <v>5</v>
      </c>
      <c r="B99" s="105">
        <v>5</v>
      </c>
      <c r="C99" s="99">
        <v>18</v>
      </c>
      <c r="D99" s="101">
        <f t="shared" si="30"/>
        <v>25</v>
      </c>
      <c r="E99" s="101">
        <f t="shared" si="30"/>
        <v>324</v>
      </c>
      <c r="F99" s="101">
        <f t="shared" si="31"/>
        <v>90</v>
      </c>
      <c r="N99" s="75">
        <v>10</v>
      </c>
      <c r="O99" s="75">
        <f>O95+O96*N99</f>
        <v>9.75</v>
      </c>
      <c r="Q99" s="84" t="s">
        <v>89</v>
      </c>
      <c r="R99" s="84">
        <f>INTERCEPT(C95:C103,B95:B103)</f>
        <v>9.5833333333333321</v>
      </c>
      <c r="S99" s="84">
        <f>SQRT(T95*(1/(R96+1)+(B104/A103)^2/D105))</f>
        <v>4.393214163665446</v>
      </c>
      <c r="T99" s="84">
        <f>R99/S99</f>
        <v>2.181394527176328</v>
      </c>
      <c r="U99" s="84"/>
      <c r="V99" s="84"/>
      <c r="W99" s="84"/>
    </row>
    <row r="100" spans="1:23" x14ac:dyDescent="0.25">
      <c r="A100" s="99">
        <v>6</v>
      </c>
      <c r="B100" s="105">
        <v>6</v>
      </c>
      <c r="C100" s="99">
        <v>15</v>
      </c>
      <c r="D100" s="101">
        <f t="shared" si="30"/>
        <v>36</v>
      </c>
      <c r="E100" s="101">
        <f t="shared" si="30"/>
        <v>225</v>
      </c>
      <c r="F100" s="101">
        <f t="shared" si="31"/>
        <v>90</v>
      </c>
      <c r="G100" s="98"/>
      <c r="Q100" s="84" t="s">
        <v>3</v>
      </c>
      <c r="R100" s="84">
        <f>SLOPE(C95:C103,B95:B103)</f>
        <v>1.6666666666666784E-2</v>
      </c>
      <c r="S100" s="84">
        <f>SQRT(T95/D105)</f>
        <v>0.78069464388077292</v>
      </c>
      <c r="T100" s="84">
        <f>R100/S100</f>
        <v>2.1348509045506024E-2</v>
      </c>
      <c r="U100" s="84"/>
      <c r="V100" s="84"/>
      <c r="W100" s="84"/>
    </row>
    <row r="101" spans="1:23" x14ac:dyDescent="0.25">
      <c r="A101" s="99">
        <v>7</v>
      </c>
      <c r="B101" s="105">
        <v>7</v>
      </c>
      <c r="C101" s="99">
        <v>9</v>
      </c>
      <c r="D101" s="101">
        <f t="shared" si="30"/>
        <v>49</v>
      </c>
      <c r="E101" s="101">
        <f t="shared" si="30"/>
        <v>81</v>
      </c>
      <c r="F101" s="101">
        <f t="shared" si="31"/>
        <v>63</v>
      </c>
      <c r="G101" s="98"/>
    </row>
    <row r="102" spans="1:23" x14ac:dyDescent="0.25">
      <c r="A102" s="99">
        <v>8</v>
      </c>
      <c r="B102" s="105">
        <v>8</v>
      </c>
      <c r="C102" s="99">
        <v>7</v>
      </c>
      <c r="D102" s="101">
        <f t="shared" si="30"/>
        <v>64</v>
      </c>
      <c r="E102" s="101">
        <f t="shared" si="30"/>
        <v>49</v>
      </c>
      <c r="F102" s="101">
        <f t="shared" si="31"/>
        <v>56</v>
      </c>
      <c r="G102" s="98"/>
    </row>
    <row r="103" spans="1:23" x14ac:dyDescent="0.25">
      <c r="A103" s="99">
        <v>9</v>
      </c>
      <c r="B103" s="105">
        <v>9</v>
      </c>
      <c r="C103" s="99">
        <v>3</v>
      </c>
      <c r="D103" s="101">
        <f t="shared" si="30"/>
        <v>81</v>
      </c>
      <c r="E103" s="101">
        <f t="shared" si="30"/>
        <v>9</v>
      </c>
      <c r="F103" s="101">
        <f t="shared" si="31"/>
        <v>27</v>
      </c>
      <c r="G103" s="98"/>
    </row>
    <row r="104" spans="1:23" x14ac:dyDescent="0.25">
      <c r="A104" s="76" t="s">
        <v>0</v>
      </c>
      <c r="B104" s="99">
        <f>SUM(B95:B103)</f>
        <v>45</v>
      </c>
      <c r="C104" s="99">
        <f t="shared" ref="C104:F104" si="32">SUM(C95:C103)</f>
        <v>87</v>
      </c>
      <c r="D104" s="99">
        <f t="shared" si="32"/>
        <v>285</v>
      </c>
      <c r="E104" s="99">
        <f t="shared" si="32"/>
        <v>1097</v>
      </c>
      <c r="F104" s="99">
        <f t="shared" si="32"/>
        <v>436</v>
      </c>
      <c r="G104" s="98"/>
    </row>
    <row r="105" spans="1:23" x14ac:dyDescent="0.25">
      <c r="A105" s="76" t="s">
        <v>1</v>
      </c>
      <c r="B105" s="76"/>
      <c r="C105" s="76"/>
      <c r="D105" s="99">
        <f>D104-B104*B104/A103</f>
        <v>60</v>
      </c>
      <c r="E105" s="101">
        <f>E104-C104*C104/A103</f>
        <v>256</v>
      </c>
      <c r="F105" s="101">
        <f>F104-B104*C104/A103</f>
        <v>1</v>
      </c>
      <c r="G105" s="98"/>
    </row>
    <row r="106" spans="1:23" x14ac:dyDescent="0.25">
      <c r="A106" s="76" t="s">
        <v>2</v>
      </c>
      <c r="B106" s="76"/>
      <c r="C106" s="76"/>
      <c r="D106" s="76"/>
      <c r="E106" s="76"/>
      <c r="F106" s="100">
        <f>F105/SQRT(D105*E105)</f>
        <v>8.0687153045987843E-3</v>
      </c>
      <c r="G106" s="98"/>
    </row>
    <row r="107" spans="1:23" x14ac:dyDescent="0.25">
      <c r="G107" s="98"/>
    </row>
    <row r="108" spans="1:23" x14ac:dyDescent="0.25">
      <c r="A108" s="75" t="s">
        <v>16</v>
      </c>
      <c r="G108" s="98"/>
      <c r="Q108" s="84" t="s">
        <v>82</v>
      </c>
      <c r="R108" s="84" t="s">
        <v>48</v>
      </c>
      <c r="S108" s="84" t="s">
        <v>1</v>
      </c>
      <c r="T108" s="84" t="s">
        <v>49</v>
      </c>
      <c r="U108" s="84" t="s">
        <v>50</v>
      </c>
      <c r="V108" s="84" t="s">
        <v>83</v>
      </c>
      <c r="W108" s="84" t="s">
        <v>51</v>
      </c>
    </row>
    <row r="109" spans="1:23" x14ac:dyDescent="0.25">
      <c r="A109" s="77" t="s">
        <v>8</v>
      </c>
      <c r="B109" s="103" t="s">
        <v>3</v>
      </c>
      <c r="C109" s="104" t="s">
        <v>4</v>
      </c>
      <c r="D109" s="103" t="s">
        <v>5</v>
      </c>
      <c r="E109" s="103" t="s">
        <v>6</v>
      </c>
      <c r="F109" s="103" t="s">
        <v>7</v>
      </c>
      <c r="Q109" s="84" t="s">
        <v>84</v>
      </c>
      <c r="R109" s="84">
        <v>1</v>
      </c>
      <c r="S109" s="84">
        <f>F121*F121*S111</f>
        <v>135</v>
      </c>
      <c r="T109" s="84">
        <f>S109/R109</f>
        <v>135</v>
      </c>
      <c r="U109" s="84">
        <f>T109/T110</f>
        <v>35</v>
      </c>
      <c r="V109" s="84">
        <f>S109/S111</f>
        <v>0.83333333333333337</v>
      </c>
      <c r="W109" s="84">
        <f>1-_xlfn.F.DIST(U109,R109,R110,1)</f>
        <v>5.898392224377158E-4</v>
      </c>
    </row>
    <row r="110" spans="1:23" x14ac:dyDescent="0.25">
      <c r="A110" s="99">
        <v>1</v>
      </c>
      <c r="B110" s="105">
        <v>1</v>
      </c>
      <c r="C110" s="77">
        <v>3</v>
      </c>
      <c r="D110" s="101">
        <f>B110*B110</f>
        <v>1</v>
      </c>
      <c r="E110" s="101">
        <f>C110*C110</f>
        <v>9</v>
      </c>
      <c r="F110" s="101">
        <f>B110*C110</f>
        <v>3</v>
      </c>
      <c r="N110" s="93" t="s">
        <v>75</v>
      </c>
      <c r="O110" s="94">
        <f>INTERCEPT(C110:C118,B110:B118)</f>
        <v>3.1666666666666661</v>
      </c>
      <c r="Q110" s="84" t="s">
        <v>20</v>
      </c>
      <c r="R110" s="84">
        <f>R111-R109</f>
        <v>7</v>
      </c>
      <c r="S110" s="84">
        <f>S111-S109</f>
        <v>27</v>
      </c>
      <c r="T110" s="84">
        <f>S110/R110</f>
        <v>3.8571428571428572</v>
      </c>
      <c r="U110" s="84"/>
      <c r="V110" s="84"/>
      <c r="W110" s="84"/>
    </row>
    <row r="111" spans="1:23" x14ac:dyDescent="0.25">
      <c r="A111" s="99">
        <v>2</v>
      </c>
      <c r="B111" s="105">
        <v>2</v>
      </c>
      <c r="C111" s="99">
        <v>7</v>
      </c>
      <c r="D111" s="101">
        <f t="shared" ref="D111:E118" si="33">B111*B111</f>
        <v>4</v>
      </c>
      <c r="E111" s="101">
        <f t="shared" si="33"/>
        <v>49</v>
      </c>
      <c r="F111" s="101">
        <f t="shared" ref="F111:F118" si="34">B111*C111</f>
        <v>14</v>
      </c>
      <c r="N111" s="95" t="s">
        <v>76</v>
      </c>
      <c r="O111" s="96">
        <f>SLOPE(C110:C118,B110:B118)</f>
        <v>1.5</v>
      </c>
      <c r="Q111" s="84" t="s">
        <v>85</v>
      </c>
      <c r="R111" s="84">
        <f>A118-1</f>
        <v>8</v>
      </c>
      <c r="S111" s="84">
        <f>E120</f>
        <v>162</v>
      </c>
      <c r="T111" s="84"/>
      <c r="U111" s="84"/>
      <c r="V111" s="84"/>
      <c r="W111" s="84"/>
    </row>
    <row r="112" spans="1:23" x14ac:dyDescent="0.25">
      <c r="A112" s="99">
        <v>3</v>
      </c>
      <c r="B112" s="105">
        <v>3</v>
      </c>
      <c r="C112" s="99">
        <v>10</v>
      </c>
      <c r="D112" s="101">
        <f t="shared" si="33"/>
        <v>9</v>
      </c>
      <c r="E112" s="101">
        <f t="shared" si="33"/>
        <v>100</v>
      </c>
      <c r="F112" s="101">
        <f t="shared" si="34"/>
        <v>30</v>
      </c>
      <c r="N112" s="79" t="s">
        <v>3</v>
      </c>
      <c r="O112" s="79" t="s">
        <v>4</v>
      </c>
      <c r="Q112" s="84"/>
      <c r="R112" s="84"/>
      <c r="S112" s="84"/>
      <c r="T112" s="84"/>
      <c r="U112" s="84"/>
      <c r="V112" s="84"/>
      <c r="W112" s="84"/>
    </row>
    <row r="113" spans="1:23" x14ac:dyDescent="0.25">
      <c r="A113" s="99">
        <v>4</v>
      </c>
      <c r="B113" s="105">
        <v>4</v>
      </c>
      <c r="C113" s="99">
        <v>10</v>
      </c>
      <c r="D113" s="101">
        <f t="shared" si="33"/>
        <v>16</v>
      </c>
      <c r="E113" s="101">
        <f t="shared" si="33"/>
        <v>100</v>
      </c>
      <c r="F113" s="101">
        <f t="shared" si="34"/>
        <v>40</v>
      </c>
      <c r="N113" s="75">
        <v>0</v>
      </c>
      <c r="O113" s="75">
        <f>O110+O111*N113</f>
        <v>3.1666666666666661</v>
      </c>
      <c r="Q113" s="84"/>
      <c r="R113" s="84" t="s">
        <v>86</v>
      </c>
      <c r="S113" s="84" t="s">
        <v>87</v>
      </c>
      <c r="T113" s="84" t="s">
        <v>88</v>
      </c>
      <c r="U113" s="84"/>
      <c r="V113" s="84"/>
      <c r="W113" s="84"/>
    </row>
    <row r="114" spans="1:23" x14ac:dyDescent="0.25">
      <c r="A114" s="99">
        <v>5</v>
      </c>
      <c r="B114" s="105">
        <v>5</v>
      </c>
      <c r="C114" s="99">
        <v>11</v>
      </c>
      <c r="D114" s="101">
        <f t="shared" si="33"/>
        <v>25</v>
      </c>
      <c r="E114" s="101">
        <f t="shared" si="33"/>
        <v>121</v>
      </c>
      <c r="F114" s="101">
        <f t="shared" si="34"/>
        <v>55</v>
      </c>
      <c r="N114" s="75">
        <v>10</v>
      </c>
      <c r="O114" s="75">
        <f>O110+O111*N114</f>
        <v>18.166666666666664</v>
      </c>
      <c r="Q114" s="84" t="s">
        <v>89</v>
      </c>
      <c r="R114" s="84">
        <f>INTERCEPT(C110:C118,B110:B118)</f>
        <v>3.1666666666666661</v>
      </c>
      <c r="S114" s="84">
        <f>SQRT(T110*(1/(R111+1)+(B119/A118)^2/D120))</f>
        <v>1.4267845968170128</v>
      </c>
      <c r="T114" s="84">
        <f>R114/S114</f>
        <v>2.2194427061597972</v>
      </c>
      <c r="U114" s="84"/>
      <c r="V114" s="84"/>
      <c r="W114" s="84"/>
    </row>
    <row r="115" spans="1:23" x14ac:dyDescent="0.25">
      <c r="A115" s="99">
        <v>6</v>
      </c>
      <c r="B115" s="105">
        <v>6</v>
      </c>
      <c r="C115" s="99">
        <v>10</v>
      </c>
      <c r="D115" s="101">
        <f t="shared" si="33"/>
        <v>36</v>
      </c>
      <c r="E115" s="101">
        <f t="shared" si="33"/>
        <v>100</v>
      </c>
      <c r="F115" s="101">
        <f t="shared" si="34"/>
        <v>60</v>
      </c>
      <c r="G115" s="98"/>
      <c r="Q115" s="84" t="s">
        <v>3</v>
      </c>
      <c r="R115" s="84">
        <f>SLOPE(C110:C118,B110:B118)</f>
        <v>1.5</v>
      </c>
      <c r="S115" s="84">
        <f>SQRT(T110/D120)</f>
        <v>0.25354627641855498</v>
      </c>
      <c r="T115" s="84">
        <f>R115/S115</f>
        <v>5.9160797830996161</v>
      </c>
      <c r="U115" s="84"/>
      <c r="V115" s="84"/>
      <c r="W115" s="84"/>
    </row>
    <row r="116" spans="1:23" x14ac:dyDescent="0.25">
      <c r="A116" s="99">
        <v>7</v>
      </c>
      <c r="B116" s="105">
        <v>7</v>
      </c>
      <c r="C116" s="99">
        <v>11</v>
      </c>
      <c r="D116" s="101">
        <f t="shared" si="33"/>
        <v>49</v>
      </c>
      <c r="E116" s="101">
        <f t="shared" si="33"/>
        <v>121</v>
      </c>
      <c r="F116" s="101">
        <f t="shared" si="34"/>
        <v>77</v>
      </c>
      <c r="G116" s="98"/>
    </row>
    <row r="117" spans="1:23" x14ac:dyDescent="0.25">
      <c r="A117" s="99">
        <v>8</v>
      </c>
      <c r="B117" s="105">
        <v>8</v>
      </c>
      <c r="C117" s="99">
        <v>15</v>
      </c>
      <c r="D117" s="101">
        <f t="shared" si="33"/>
        <v>64</v>
      </c>
      <c r="E117" s="101">
        <f t="shared" si="33"/>
        <v>225</v>
      </c>
      <c r="F117" s="101">
        <f t="shared" si="34"/>
        <v>120</v>
      </c>
      <c r="G117" s="98"/>
    </row>
    <row r="118" spans="1:23" x14ac:dyDescent="0.25">
      <c r="A118" s="99">
        <v>9</v>
      </c>
      <c r="B118" s="105">
        <v>9</v>
      </c>
      <c r="C118" s="99">
        <v>19</v>
      </c>
      <c r="D118" s="101">
        <f t="shared" si="33"/>
        <v>81</v>
      </c>
      <c r="E118" s="101">
        <f t="shared" si="33"/>
        <v>361</v>
      </c>
      <c r="F118" s="101">
        <f t="shared" si="34"/>
        <v>171</v>
      </c>
      <c r="G118" s="98"/>
    </row>
    <row r="119" spans="1:23" x14ac:dyDescent="0.25">
      <c r="A119" s="76" t="s">
        <v>0</v>
      </c>
      <c r="B119" s="99">
        <f>SUM(B110:B118)</f>
        <v>45</v>
      </c>
      <c r="C119" s="99">
        <f t="shared" ref="C119:F119" si="35">SUM(C110:C118)</f>
        <v>96</v>
      </c>
      <c r="D119" s="99">
        <f t="shared" si="35"/>
        <v>285</v>
      </c>
      <c r="E119" s="99">
        <f t="shared" si="35"/>
        <v>1186</v>
      </c>
      <c r="F119" s="99">
        <f t="shared" si="35"/>
        <v>570</v>
      </c>
      <c r="G119" s="98"/>
    </row>
    <row r="120" spans="1:23" x14ac:dyDescent="0.25">
      <c r="A120" s="76" t="s">
        <v>1</v>
      </c>
      <c r="B120" s="76"/>
      <c r="C120" s="76"/>
      <c r="D120" s="99">
        <f>D119-B119*B119/A118</f>
        <v>60</v>
      </c>
      <c r="E120" s="106">
        <f>E119-C119*C119/A118</f>
        <v>162</v>
      </c>
      <c r="F120" s="101">
        <f>F119-B119*C119/A118</f>
        <v>90</v>
      </c>
      <c r="G120" s="98"/>
    </row>
    <row r="121" spans="1:23" x14ac:dyDescent="0.25">
      <c r="A121" s="76" t="s">
        <v>2</v>
      </c>
      <c r="B121" s="76"/>
      <c r="C121" s="76"/>
      <c r="D121" s="76"/>
      <c r="E121" s="76"/>
      <c r="F121" s="100">
        <f>F120/SQRT(D120*E120)</f>
        <v>0.91287092917527679</v>
      </c>
      <c r="G121" s="98"/>
    </row>
    <row r="123" spans="1:23" x14ac:dyDescent="0.25">
      <c r="A123" s="75" t="s">
        <v>17</v>
      </c>
      <c r="G123" s="98"/>
      <c r="Q123" s="84" t="s">
        <v>82</v>
      </c>
      <c r="R123" s="84" t="s">
        <v>48</v>
      </c>
      <c r="S123" s="84" t="s">
        <v>1</v>
      </c>
      <c r="T123" s="84" t="s">
        <v>49</v>
      </c>
      <c r="U123" s="84" t="s">
        <v>50</v>
      </c>
      <c r="V123" s="84" t="s">
        <v>83</v>
      </c>
      <c r="W123" s="84" t="s">
        <v>51</v>
      </c>
    </row>
    <row r="124" spans="1:23" x14ac:dyDescent="0.25">
      <c r="A124" s="77" t="s">
        <v>8</v>
      </c>
      <c r="B124" s="103" t="s">
        <v>3</v>
      </c>
      <c r="C124" s="104" t="s">
        <v>4</v>
      </c>
      <c r="D124" s="103" t="s">
        <v>5</v>
      </c>
      <c r="E124" s="103" t="s">
        <v>6</v>
      </c>
      <c r="F124" s="103" t="s">
        <v>7</v>
      </c>
      <c r="Q124" s="84" t="s">
        <v>84</v>
      </c>
      <c r="R124" s="84">
        <v>1</v>
      </c>
      <c r="S124" s="84">
        <f>F136*F136*S126</f>
        <v>135.00000000000003</v>
      </c>
      <c r="T124" s="84">
        <f>S124/R124</f>
        <v>135.00000000000003</v>
      </c>
      <c r="U124" s="84">
        <f>T124/T125</f>
        <v>10.59153175591533</v>
      </c>
      <c r="V124" s="84">
        <f>S124/S126</f>
        <v>0.60208126858275546</v>
      </c>
      <c r="W124" s="84">
        <f>1-_xlfn.F.DIST(U124,R124,R125,1)</f>
        <v>1.3970836544254572E-2</v>
      </c>
    </row>
    <row r="125" spans="1:23" x14ac:dyDescent="0.25">
      <c r="A125" s="99">
        <v>1</v>
      </c>
      <c r="B125" s="105">
        <v>1</v>
      </c>
      <c r="C125" s="77">
        <v>3</v>
      </c>
      <c r="D125" s="101">
        <f>B125*B125</f>
        <v>1</v>
      </c>
      <c r="E125" s="101">
        <f>C125*C125</f>
        <v>9</v>
      </c>
      <c r="F125" s="101">
        <f>B125*C125</f>
        <v>3</v>
      </c>
      <c r="N125" s="93" t="s">
        <v>75</v>
      </c>
      <c r="O125" s="94">
        <f>INTERCEPT(C125:C133,B125:B133)</f>
        <v>1.9444444444444446</v>
      </c>
      <c r="Q125" s="84" t="s">
        <v>20</v>
      </c>
      <c r="R125" s="84">
        <f>R126-R124</f>
        <v>7</v>
      </c>
      <c r="S125" s="84">
        <f>S126-S124</f>
        <v>89.222222222222143</v>
      </c>
      <c r="T125" s="84">
        <f>S125/R125</f>
        <v>12.746031746031734</v>
      </c>
      <c r="U125" s="84"/>
      <c r="V125" s="84"/>
      <c r="W125" s="84"/>
    </row>
    <row r="126" spans="1:23" x14ac:dyDescent="0.25">
      <c r="A126" s="99">
        <v>2</v>
      </c>
      <c r="B126" s="105">
        <v>2</v>
      </c>
      <c r="C126" s="99">
        <v>4</v>
      </c>
      <c r="D126" s="101">
        <f t="shared" ref="D126:E133" si="36">B126*B126</f>
        <v>4</v>
      </c>
      <c r="E126" s="101">
        <f t="shared" si="36"/>
        <v>16</v>
      </c>
      <c r="F126" s="101">
        <f t="shared" ref="F126:F133" si="37">B126*C126</f>
        <v>8</v>
      </c>
      <c r="N126" s="95" t="s">
        <v>76</v>
      </c>
      <c r="O126" s="96">
        <f>SLOPE(C125:C133,B125:B133)</f>
        <v>1.5</v>
      </c>
      <c r="Q126" s="84" t="s">
        <v>85</v>
      </c>
      <c r="R126" s="84">
        <f>A133-1</f>
        <v>8</v>
      </c>
      <c r="S126" s="84">
        <f>E135</f>
        <v>224.22222222222217</v>
      </c>
      <c r="T126" s="84"/>
      <c r="U126" s="84"/>
      <c r="V126" s="84"/>
      <c r="W126" s="84"/>
    </row>
    <row r="127" spans="1:23" x14ac:dyDescent="0.25">
      <c r="A127" s="99">
        <v>3</v>
      </c>
      <c r="B127" s="105">
        <v>3</v>
      </c>
      <c r="C127" s="99">
        <v>9</v>
      </c>
      <c r="D127" s="101">
        <f t="shared" si="36"/>
        <v>9</v>
      </c>
      <c r="E127" s="101">
        <f t="shared" si="36"/>
        <v>81</v>
      </c>
      <c r="F127" s="101">
        <f t="shared" si="37"/>
        <v>27</v>
      </c>
      <c r="N127" s="79" t="s">
        <v>3</v>
      </c>
      <c r="O127" s="79" t="s">
        <v>4</v>
      </c>
      <c r="Q127" s="84"/>
      <c r="R127" s="84"/>
      <c r="S127" s="84"/>
      <c r="T127" s="84"/>
      <c r="U127" s="84"/>
      <c r="V127" s="84"/>
      <c r="W127" s="84"/>
    </row>
    <row r="128" spans="1:23" x14ac:dyDescent="0.25">
      <c r="A128" s="99">
        <v>4</v>
      </c>
      <c r="B128" s="105">
        <v>4</v>
      </c>
      <c r="C128" s="99">
        <v>7</v>
      </c>
      <c r="D128" s="101">
        <f t="shared" si="36"/>
        <v>16</v>
      </c>
      <c r="E128" s="101">
        <f t="shared" si="36"/>
        <v>49</v>
      </c>
      <c r="F128" s="101">
        <f t="shared" si="37"/>
        <v>28</v>
      </c>
      <c r="N128" s="75">
        <v>0</v>
      </c>
      <c r="O128" s="75">
        <f>O125+O126*N128</f>
        <v>1.9444444444444446</v>
      </c>
      <c r="Q128" s="84"/>
      <c r="R128" s="84" t="s">
        <v>86</v>
      </c>
      <c r="S128" s="84" t="s">
        <v>87</v>
      </c>
      <c r="T128" s="84" t="s">
        <v>88</v>
      </c>
      <c r="U128" s="84"/>
      <c r="V128" s="84"/>
      <c r="W128" s="84"/>
    </row>
    <row r="129" spans="1:23" x14ac:dyDescent="0.25">
      <c r="A129" s="99">
        <v>5</v>
      </c>
      <c r="B129" s="105">
        <v>5</v>
      </c>
      <c r="C129" s="99">
        <v>13</v>
      </c>
      <c r="D129" s="101">
        <f t="shared" si="36"/>
        <v>25</v>
      </c>
      <c r="E129" s="101">
        <f t="shared" si="36"/>
        <v>169</v>
      </c>
      <c r="F129" s="101">
        <f t="shared" si="37"/>
        <v>65</v>
      </c>
      <c r="N129" s="75">
        <v>10</v>
      </c>
      <c r="O129" s="75">
        <f>O125+O126*N129</f>
        <v>16.944444444444443</v>
      </c>
      <c r="Q129" s="84" t="s">
        <v>89</v>
      </c>
      <c r="R129" s="84">
        <f>INTERCEPT(C125:C133,B125:B133)</f>
        <v>1.9444444444444446</v>
      </c>
      <c r="S129" s="84">
        <f>SQRT(T125*(1/(R126+1)+(B134/A133)^2/D135))</f>
        <v>2.5936600221319752</v>
      </c>
      <c r="T129" s="84">
        <f>R129/S129</f>
        <v>0.74969133496768836</v>
      </c>
      <c r="U129" s="84"/>
      <c r="V129" s="84"/>
      <c r="W129" s="84"/>
    </row>
    <row r="130" spans="1:23" x14ac:dyDescent="0.25">
      <c r="A130" s="99">
        <v>6</v>
      </c>
      <c r="B130" s="105">
        <v>6</v>
      </c>
      <c r="C130" s="99">
        <v>6</v>
      </c>
      <c r="D130" s="101">
        <f t="shared" si="36"/>
        <v>36</v>
      </c>
      <c r="E130" s="101">
        <f t="shared" si="36"/>
        <v>36</v>
      </c>
      <c r="F130" s="101">
        <f t="shared" si="37"/>
        <v>36</v>
      </c>
      <c r="G130" s="98"/>
      <c r="Q130" s="84" t="s">
        <v>3</v>
      </c>
      <c r="R130" s="84">
        <f>SLOPE(C125:C133,B125:B133)</f>
        <v>1.5</v>
      </c>
      <c r="S130" s="84">
        <f>SQRT(T125/D135)</f>
        <v>0.46090548101954942</v>
      </c>
      <c r="T130" s="84">
        <f>R130/S130</f>
        <v>3.2544633591293248</v>
      </c>
      <c r="U130" s="84"/>
      <c r="V130" s="84"/>
      <c r="W130" s="84"/>
    </row>
    <row r="131" spans="1:23" x14ac:dyDescent="0.25">
      <c r="A131" s="99">
        <v>7</v>
      </c>
      <c r="B131" s="105">
        <v>7</v>
      </c>
      <c r="C131" s="99">
        <v>15</v>
      </c>
      <c r="D131" s="101">
        <f t="shared" si="36"/>
        <v>49</v>
      </c>
      <c r="E131" s="101">
        <f t="shared" si="36"/>
        <v>225</v>
      </c>
      <c r="F131" s="101">
        <f t="shared" si="37"/>
        <v>105</v>
      </c>
      <c r="G131" s="98"/>
    </row>
    <row r="132" spans="1:23" x14ac:dyDescent="0.25">
      <c r="A132" s="99">
        <v>8</v>
      </c>
      <c r="B132" s="105">
        <v>8</v>
      </c>
      <c r="C132" s="99">
        <v>9</v>
      </c>
      <c r="D132" s="101">
        <f t="shared" si="36"/>
        <v>64</v>
      </c>
      <c r="E132" s="101">
        <f t="shared" si="36"/>
        <v>81</v>
      </c>
      <c r="F132" s="101">
        <f t="shared" si="37"/>
        <v>72</v>
      </c>
      <c r="G132" s="98"/>
    </row>
    <row r="133" spans="1:23" x14ac:dyDescent="0.25">
      <c r="A133" s="99">
        <v>9</v>
      </c>
      <c r="B133" s="105">
        <v>9</v>
      </c>
      <c r="C133" s="99">
        <v>19</v>
      </c>
      <c r="D133" s="101">
        <f t="shared" si="36"/>
        <v>81</v>
      </c>
      <c r="E133" s="101">
        <f t="shared" si="36"/>
        <v>361</v>
      </c>
      <c r="F133" s="101">
        <f t="shared" si="37"/>
        <v>171</v>
      </c>
      <c r="G133" s="98"/>
    </row>
    <row r="134" spans="1:23" x14ac:dyDescent="0.25">
      <c r="A134" s="76" t="s">
        <v>0</v>
      </c>
      <c r="B134" s="99">
        <f>SUM(B125:B133)</f>
        <v>45</v>
      </c>
      <c r="C134" s="99">
        <f t="shared" ref="C134:F134" si="38">SUM(C125:C133)</f>
        <v>85</v>
      </c>
      <c r="D134" s="99">
        <f t="shared" si="38"/>
        <v>285</v>
      </c>
      <c r="E134" s="99">
        <f t="shared" si="38"/>
        <v>1027</v>
      </c>
      <c r="F134" s="99">
        <f t="shared" si="38"/>
        <v>515</v>
      </c>
      <c r="G134" s="98"/>
    </row>
    <row r="135" spans="1:23" x14ac:dyDescent="0.25">
      <c r="A135" s="76" t="s">
        <v>1</v>
      </c>
      <c r="B135" s="76"/>
      <c r="C135" s="76"/>
      <c r="D135" s="99">
        <f>D134-B134*B134/A133</f>
        <v>60</v>
      </c>
      <c r="E135" s="101">
        <f>E134-C134*C134/A133</f>
        <v>224.22222222222217</v>
      </c>
      <c r="F135" s="101">
        <f>F134-B134*C134/A133</f>
        <v>90</v>
      </c>
      <c r="G135" s="98"/>
    </row>
    <row r="136" spans="1:23" x14ac:dyDescent="0.25">
      <c r="A136" s="76" t="s">
        <v>2</v>
      </c>
      <c r="B136" s="76"/>
      <c r="C136" s="76"/>
      <c r="D136" s="76"/>
      <c r="E136" s="76"/>
      <c r="F136" s="100">
        <f>F135/SQRT(D135*E135)</f>
        <v>0.77593895931494217</v>
      </c>
      <c r="G136" s="98"/>
    </row>
  </sheetData>
  <pageMargins left="0.75" right="0.75" top="1" bottom="1" header="0.5" footer="0.5"/>
  <pageSetup scale="86" orientation="portrait" horizontalDpi="4294967294" verticalDpi="300" r:id="rId1"/>
  <headerFooter alignWithMargins="0"/>
  <rowBreaks count="2" manualBreakCount="2">
    <brk id="46" max="16383" man="1"/>
    <brk id="91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9B3B35-9D46-4F6F-B4F3-DE050E53A342}">
  <dimension ref="A1:L20"/>
  <sheetViews>
    <sheetView zoomScale="130" zoomScaleNormal="130" workbookViewId="0">
      <selection activeCell="A2" sqref="A2"/>
    </sheetView>
  </sheetViews>
  <sheetFormatPr defaultRowHeight="12.75" x14ac:dyDescent="0.2"/>
  <cols>
    <col min="1" max="1" width="2.7109375" style="115" customWidth="1"/>
    <col min="2" max="2" width="19.5703125" style="115" bestFit="1" customWidth="1"/>
    <col min="3" max="16384" width="9.140625" style="115"/>
  </cols>
  <sheetData>
    <row r="1" spans="1:12" ht="15.75" x14ac:dyDescent="0.25">
      <c r="A1" s="114" t="s">
        <v>97</v>
      </c>
    </row>
    <row r="2" spans="1:12" x14ac:dyDescent="0.2">
      <c r="B2" s="116" t="s">
        <v>112</v>
      </c>
    </row>
    <row r="3" spans="1:12" ht="13.5" thickBot="1" x14ac:dyDescent="0.25">
      <c r="B3" s="116" t="s">
        <v>99</v>
      </c>
    </row>
    <row r="4" spans="1:12" x14ac:dyDescent="0.2">
      <c r="B4" s="117" t="s">
        <v>100</v>
      </c>
      <c r="C4" s="118" t="s">
        <v>101</v>
      </c>
      <c r="D4" s="119" t="s">
        <v>102</v>
      </c>
      <c r="E4" s="121"/>
    </row>
    <row r="5" spans="1:12" x14ac:dyDescent="0.2">
      <c r="B5" s="122" t="s">
        <v>103</v>
      </c>
      <c r="C5" s="123" t="s">
        <v>3</v>
      </c>
      <c r="D5" s="124" t="s">
        <v>4</v>
      </c>
      <c r="E5" s="142" t="s">
        <v>7</v>
      </c>
    </row>
    <row r="6" spans="1:12" x14ac:dyDescent="0.2">
      <c r="B6" s="127">
        <v>1</v>
      </c>
      <c r="C6" s="128">
        <v>1</v>
      </c>
      <c r="D6" s="129">
        <v>4</v>
      </c>
      <c r="E6" s="135"/>
    </row>
    <row r="7" spans="1:12" x14ac:dyDescent="0.2">
      <c r="B7" s="132">
        <v>2</v>
      </c>
      <c r="C7" s="133">
        <v>3</v>
      </c>
      <c r="D7" s="134">
        <v>6</v>
      </c>
      <c r="E7" s="135"/>
    </row>
    <row r="8" spans="1:12" x14ac:dyDescent="0.2">
      <c r="B8" s="132">
        <v>3</v>
      </c>
      <c r="C8" s="133">
        <v>3</v>
      </c>
      <c r="D8" s="134">
        <v>20</v>
      </c>
      <c r="E8" s="135"/>
    </row>
    <row r="9" spans="1:12" x14ac:dyDescent="0.2">
      <c r="B9" s="132">
        <v>4</v>
      </c>
      <c r="C9" s="133">
        <v>5</v>
      </c>
      <c r="D9" s="134">
        <v>15</v>
      </c>
      <c r="E9" s="135"/>
    </row>
    <row r="10" spans="1:12" ht="13.5" thickBot="1" x14ac:dyDescent="0.25">
      <c r="B10" s="136">
        <v>5</v>
      </c>
      <c r="C10" s="137">
        <v>8</v>
      </c>
      <c r="D10" s="138">
        <v>20</v>
      </c>
      <c r="E10" s="135"/>
      <c r="F10" s="150" t="s">
        <v>113</v>
      </c>
    </row>
    <row r="11" spans="1:12" x14ac:dyDescent="0.2">
      <c r="B11" s="127" t="s">
        <v>104</v>
      </c>
      <c r="C11" s="128">
        <f>SUM(C6:C10)</f>
        <v>20</v>
      </c>
      <c r="D11" s="129">
        <f>SUM(D6:D10)</f>
        <v>65</v>
      </c>
      <c r="E11" s="135"/>
      <c r="F11" s="151" t="s">
        <v>114</v>
      </c>
      <c r="G11" s="120"/>
      <c r="H11" s="120"/>
      <c r="I11" s="120"/>
      <c r="J11" s="120"/>
      <c r="K11" s="120"/>
      <c r="L11" s="121"/>
    </row>
    <row r="12" spans="1:12" x14ac:dyDescent="0.2">
      <c r="B12" s="127" t="s">
        <v>105</v>
      </c>
      <c r="C12" s="128">
        <f>AVERAGE(C6:C10)</f>
        <v>4</v>
      </c>
      <c r="D12" s="129">
        <f>AVERAGE(D6:D10)</f>
        <v>13</v>
      </c>
      <c r="E12" s="135"/>
      <c r="F12" s="152" t="s">
        <v>115</v>
      </c>
      <c r="L12" s="135"/>
    </row>
    <row r="13" spans="1:12" x14ac:dyDescent="0.2">
      <c r="B13" s="153" t="s">
        <v>107</v>
      </c>
      <c r="C13" s="133">
        <f>_xlfn.VAR.S(C6:C10)</f>
        <v>7</v>
      </c>
      <c r="D13" s="134">
        <f>_xlfn.VAR.S(D6:D10)</f>
        <v>58</v>
      </c>
      <c r="E13" s="135"/>
      <c r="F13" s="152" t="s">
        <v>116</v>
      </c>
      <c r="L13" s="135"/>
    </row>
    <row r="14" spans="1:12" x14ac:dyDescent="0.2">
      <c r="B14" s="153" t="s">
        <v>108</v>
      </c>
      <c r="C14" s="133"/>
      <c r="D14" s="134">
        <f>_xlfn.COVARIANCE.S(C6:C10,D6:D10)</f>
        <v>14.25</v>
      </c>
      <c r="E14" s="135"/>
      <c r="F14" s="152" t="s">
        <v>117</v>
      </c>
      <c r="L14" s="135"/>
    </row>
    <row r="15" spans="1:12" x14ac:dyDescent="0.2">
      <c r="B15" s="122" t="s">
        <v>106</v>
      </c>
      <c r="C15" s="123">
        <f>_xlfn.VAR.P(C6:C10)*COUNT(C6:C10)</f>
        <v>28</v>
      </c>
      <c r="D15" s="124">
        <f>_xlfn.VAR.P(D6:D10)*COUNT(D6:D10)</f>
        <v>232</v>
      </c>
      <c r="E15" s="126">
        <f>_xlfn.COVARIANCE.P(C6:C10,D6:D10)*COUNT(D6:D10)</f>
        <v>57</v>
      </c>
      <c r="F15" s="152" t="s">
        <v>118</v>
      </c>
      <c r="L15" s="135"/>
    </row>
    <row r="16" spans="1:12" x14ac:dyDescent="0.2">
      <c r="B16" s="153" t="s">
        <v>109</v>
      </c>
      <c r="C16" s="133"/>
      <c r="D16" s="134">
        <f>CORREL(C6:C10,D6:D10)</f>
        <v>0.70721562545428795</v>
      </c>
      <c r="E16" s="135"/>
      <c r="F16" s="152" t="s">
        <v>119</v>
      </c>
      <c r="L16" s="135"/>
    </row>
    <row r="17" spans="2:12" x14ac:dyDescent="0.2">
      <c r="B17" s="154" t="s">
        <v>111</v>
      </c>
      <c r="C17" s="128"/>
      <c r="D17" s="129">
        <f>INTERCEPT(D6:D10,C6:C10)</f>
        <v>4.8571428571428577</v>
      </c>
      <c r="E17" s="135"/>
      <c r="F17" s="152" t="s">
        <v>120</v>
      </c>
      <c r="L17" s="135"/>
    </row>
    <row r="18" spans="2:12" ht="13.5" thickBot="1" x14ac:dyDescent="0.25">
      <c r="B18" s="155" t="s">
        <v>110</v>
      </c>
      <c r="C18" s="156"/>
      <c r="D18" s="157">
        <f>SLOPE(D6:D10,C6:C10)</f>
        <v>2.0357142857142856</v>
      </c>
      <c r="E18" s="149"/>
      <c r="F18" s="158" t="s">
        <v>121</v>
      </c>
      <c r="G18" s="147"/>
      <c r="H18" s="147"/>
      <c r="I18" s="147"/>
      <c r="J18" s="147"/>
      <c r="K18" s="147"/>
      <c r="L18" s="149"/>
    </row>
    <row r="19" spans="2:12" x14ac:dyDescent="0.2">
      <c r="F19" s="159"/>
    </row>
    <row r="20" spans="2:12" x14ac:dyDescent="0.2">
      <c r="F20" s="159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1134"/>
  <sheetViews>
    <sheetView zoomScale="120" zoomScaleNormal="120" workbookViewId="0">
      <selection activeCell="A2" sqref="A2"/>
    </sheetView>
  </sheetViews>
  <sheetFormatPr defaultRowHeight="15.75" x14ac:dyDescent="0.25"/>
  <cols>
    <col min="1" max="1" width="5.5703125" style="1" bestFit="1" customWidth="1"/>
    <col min="2" max="3" width="3.28515625" style="1" bestFit="1" customWidth="1"/>
    <col min="4" max="4" width="4.42578125" style="1" bestFit="1" customWidth="1"/>
    <col min="5" max="5" width="7.28515625" style="26" bestFit="1" customWidth="1"/>
    <col min="6" max="6" width="5" style="26" bestFit="1" customWidth="1"/>
    <col min="7" max="7" width="3.42578125" style="1" customWidth="1"/>
    <col min="8" max="13" width="9.140625" style="1"/>
    <col min="14" max="16" width="2.7109375" style="1" customWidth="1"/>
    <col min="17" max="17" width="9.140625" style="1"/>
    <col min="18" max="19" width="3.28515625" style="1" bestFit="1" customWidth="1"/>
    <col min="20" max="20" width="4.42578125" style="1" bestFit="1" customWidth="1"/>
    <col min="21" max="21" width="7.28515625" style="1" bestFit="1" customWidth="1"/>
    <col min="22" max="22" width="5.85546875" style="1" bestFit="1" customWidth="1"/>
    <col min="23" max="29" width="9.140625" style="1"/>
    <col min="30" max="32" width="2.7109375" style="1" customWidth="1"/>
    <col min="33" max="33" width="9.140625" style="1"/>
    <col min="34" max="35" width="3.28515625" style="1" bestFit="1" customWidth="1"/>
    <col min="36" max="36" width="4.42578125" style="1" bestFit="1" customWidth="1"/>
    <col min="37" max="37" width="7.28515625" style="1" bestFit="1" customWidth="1"/>
    <col min="38" max="38" width="5" style="1" bestFit="1" customWidth="1"/>
    <col min="39" max="16384" width="9.140625" style="1"/>
  </cols>
  <sheetData>
    <row r="1" spans="1:46" ht="20.25" x14ac:dyDescent="0.3">
      <c r="A1" s="42" t="s">
        <v>29</v>
      </c>
    </row>
    <row r="3" spans="1:46" ht="16.5" thickBot="1" x14ac:dyDescent="0.3">
      <c r="A3" s="1" t="s">
        <v>9</v>
      </c>
      <c r="B3" s="2"/>
      <c r="C3" s="2"/>
      <c r="D3" s="2"/>
      <c r="E3" s="27"/>
      <c r="F3" s="27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46" ht="20.25" x14ac:dyDescent="0.3">
      <c r="A4" s="3" t="s">
        <v>8</v>
      </c>
      <c r="B4" s="3" t="s">
        <v>3</v>
      </c>
      <c r="C4" s="3" t="s">
        <v>4</v>
      </c>
      <c r="D4" s="3" t="s">
        <v>5</v>
      </c>
      <c r="E4" s="28" t="s">
        <v>6</v>
      </c>
      <c r="F4" s="28" t="s">
        <v>7</v>
      </c>
      <c r="G4" s="2"/>
      <c r="H4" s="41">
        <f>F16</f>
        <v>0.91811046681120723</v>
      </c>
      <c r="I4" s="39" t="s">
        <v>31</v>
      </c>
      <c r="J4" s="2"/>
      <c r="K4" s="2"/>
      <c r="L4" s="2"/>
      <c r="M4" s="2"/>
      <c r="N4" s="2"/>
      <c r="O4" s="64"/>
      <c r="P4" s="2"/>
      <c r="Q4" s="1" t="s">
        <v>12</v>
      </c>
      <c r="R4" s="2"/>
      <c r="S4" s="2"/>
      <c r="T4" s="2"/>
      <c r="U4" s="27"/>
      <c r="V4" s="27"/>
      <c r="W4" s="5"/>
      <c r="X4" s="2"/>
      <c r="Y4" s="2"/>
      <c r="Z4" s="2"/>
      <c r="AA4" s="2"/>
      <c r="AB4" s="2"/>
      <c r="AC4" s="2"/>
      <c r="AD4" s="2"/>
      <c r="AE4" s="64"/>
      <c r="AG4" s="1" t="s">
        <v>15</v>
      </c>
      <c r="AK4" s="26"/>
      <c r="AL4" s="26"/>
      <c r="AM4" s="15"/>
      <c r="AT4" s="2"/>
    </row>
    <row r="5" spans="1:46" ht="20.25" x14ac:dyDescent="0.3">
      <c r="A5" s="3">
        <v>1</v>
      </c>
      <c r="B5" s="3">
        <v>1</v>
      </c>
      <c r="C5" s="3">
        <v>1</v>
      </c>
      <c r="D5" s="3">
        <f>B5*B5</f>
        <v>1</v>
      </c>
      <c r="E5" s="29">
        <f>C5*C5</f>
        <v>1</v>
      </c>
      <c r="F5" s="29">
        <f>B5*C5</f>
        <v>1</v>
      </c>
      <c r="G5" s="2"/>
      <c r="H5" s="2"/>
      <c r="I5" s="2"/>
      <c r="J5" s="2"/>
      <c r="K5" s="2"/>
      <c r="L5" s="2"/>
      <c r="M5" s="2"/>
      <c r="N5" s="2"/>
      <c r="O5" s="65"/>
      <c r="P5" s="2"/>
      <c r="Q5" s="3" t="s">
        <v>8</v>
      </c>
      <c r="R5" s="3" t="s">
        <v>3</v>
      </c>
      <c r="S5" s="3" t="s">
        <v>4</v>
      </c>
      <c r="T5" s="3" t="s">
        <v>5</v>
      </c>
      <c r="U5" s="28" t="s">
        <v>6</v>
      </c>
      <c r="V5" s="28" t="s">
        <v>7</v>
      </c>
      <c r="W5" s="2"/>
      <c r="X5" s="41">
        <f>V17</f>
        <v>-0.91811046681120723</v>
      </c>
      <c r="Y5" s="39" t="s">
        <v>31</v>
      </c>
      <c r="Z5" s="2"/>
      <c r="AA5" s="2"/>
      <c r="AB5" s="2"/>
      <c r="AC5" s="2"/>
      <c r="AD5" s="2"/>
      <c r="AE5" s="65"/>
      <c r="AG5" s="3" t="s">
        <v>8</v>
      </c>
      <c r="AH5" s="13" t="s">
        <v>3</v>
      </c>
      <c r="AI5" s="16" t="s">
        <v>4</v>
      </c>
      <c r="AJ5" s="13" t="s">
        <v>5</v>
      </c>
      <c r="AK5" s="34" t="s">
        <v>6</v>
      </c>
      <c r="AL5" s="34" t="s">
        <v>7</v>
      </c>
      <c r="AN5" s="38">
        <f>AL17</f>
        <v>8.0687153045987843E-3</v>
      </c>
      <c r="AO5" s="39" t="s">
        <v>31</v>
      </c>
      <c r="AT5" s="2"/>
    </row>
    <row r="6" spans="1:46" x14ac:dyDescent="0.25">
      <c r="A6" s="3">
        <v>2</v>
      </c>
      <c r="B6" s="3">
        <v>2</v>
      </c>
      <c r="C6" s="3">
        <v>3</v>
      </c>
      <c r="D6" s="3">
        <f t="shared" ref="D6:D13" si="0">B6*B6</f>
        <v>4</v>
      </c>
      <c r="E6" s="29">
        <f t="shared" ref="E6:E13" si="1">C6*C6</f>
        <v>9</v>
      </c>
      <c r="F6" s="29">
        <f t="shared" ref="F6:F13" si="2">B6*C6</f>
        <v>6</v>
      </c>
      <c r="G6" s="2"/>
      <c r="H6" s="2"/>
      <c r="I6" s="2"/>
      <c r="J6" s="2"/>
      <c r="K6" s="2"/>
      <c r="L6" s="2"/>
      <c r="M6" s="2"/>
      <c r="N6" s="2"/>
      <c r="O6" s="65"/>
      <c r="P6" s="2"/>
      <c r="Q6" s="3">
        <v>1</v>
      </c>
      <c r="R6" s="3">
        <v>1</v>
      </c>
      <c r="S6" s="3">
        <v>9</v>
      </c>
      <c r="T6" s="3">
        <f>R6*R6</f>
        <v>1</v>
      </c>
      <c r="U6" s="29">
        <f>S6*S6</f>
        <v>81</v>
      </c>
      <c r="V6" s="29">
        <f>R6*S6</f>
        <v>9</v>
      </c>
      <c r="W6" s="2"/>
      <c r="X6" s="2"/>
      <c r="Y6" s="2"/>
      <c r="Z6" s="2"/>
      <c r="AA6" s="2"/>
      <c r="AB6" s="2"/>
      <c r="AC6" s="2"/>
      <c r="AD6" s="2"/>
      <c r="AE6" s="65"/>
      <c r="AG6" s="12">
        <v>1</v>
      </c>
      <c r="AH6" s="17">
        <v>1</v>
      </c>
      <c r="AI6" s="3">
        <v>2</v>
      </c>
      <c r="AJ6" s="18">
        <f>AH6*AH6</f>
        <v>1</v>
      </c>
      <c r="AK6" s="32">
        <f>AI6*AI6</f>
        <v>4</v>
      </c>
      <c r="AL6" s="32">
        <f>AH6*AI6</f>
        <v>2</v>
      </c>
      <c r="AT6" s="2"/>
    </row>
    <row r="7" spans="1:46" x14ac:dyDescent="0.25">
      <c r="A7" s="3">
        <v>3</v>
      </c>
      <c r="B7" s="3">
        <v>3</v>
      </c>
      <c r="C7" s="3">
        <v>3</v>
      </c>
      <c r="D7" s="3">
        <f t="shared" si="0"/>
        <v>9</v>
      </c>
      <c r="E7" s="29">
        <f t="shared" si="1"/>
        <v>9</v>
      </c>
      <c r="F7" s="29">
        <f t="shared" si="2"/>
        <v>9</v>
      </c>
      <c r="G7" s="2"/>
      <c r="H7" s="2"/>
      <c r="I7" s="2"/>
      <c r="J7" s="2"/>
      <c r="K7" s="2"/>
      <c r="L7" s="2"/>
      <c r="M7" s="2"/>
      <c r="N7" s="2"/>
      <c r="O7" s="65"/>
      <c r="P7" s="2"/>
      <c r="Q7" s="3">
        <v>2</v>
      </c>
      <c r="R7" s="3">
        <v>2</v>
      </c>
      <c r="S7" s="3">
        <v>6</v>
      </c>
      <c r="T7" s="3">
        <f t="shared" ref="T7:T14" si="3">R7*R7</f>
        <v>4</v>
      </c>
      <c r="U7" s="29">
        <f t="shared" ref="U7:U14" si="4">S7*S7</f>
        <v>36</v>
      </c>
      <c r="V7" s="29">
        <f t="shared" ref="V7:V14" si="5">R7*S7</f>
        <v>12</v>
      </c>
      <c r="W7" s="2"/>
      <c r="X7" s="2"/>
      <c r="Y7" s="2"/>
      <c r="Z7" s="2"/>
      <c r="AA7" s="2"/>
      <c r="AB7" s="2"/>
      <c r="AC7" s="2"/>
      <c r="AD7" s="2"/>
      <c r="AE7" s="65"/>
      <c r="AG7" s="12">
        <v>2</v>
      </c>
      <c r="AH7" s="17">
        <v>2</v>
      </c>
      <c r="AI7" s="12">
        <v>7</v>
      </c>
      <c r="AJ7" s="18">
        <f t="shared" ref="AJ7:AJ14" si="6">AH7*AH7</f>
        <v>4</v>
      </c>
      <c r="AK7" s="32">
        <f t="shared" ref="AK7:AK14" si="7">AI7*AI7</f>
        <v>49</v>
      </c>
      <c r="AL7" s="32">
        <f t="shared" ref="AL7:AL14" si="8">AH7*AI7</f>
        <v>14</v>
      </c>
      <c r="AT7" s="2"/>
    </row>
    <row r="8" spans="1:46" x14ac:dyDescent="0.25">
      <c r="A8" s="3">
        <v>4</v>
      </c>
      <c r="B8" s="4">
        <v>4</v>
      </c>
      <c r="C8" s="4">
        <v>4</v>
      </c>
      <c r="D8" s="3">
        <f t="shared" si="0"/>
        <v>16</v>
      </c>
      <c r="E8" s="29">
        <f t="shared" si="1"/>
        <v>16</v>
      </c>
      <c r="F8" s="29">
        <f t="shared" si="2"/>
        <v>16</v>
      </c>
      <c r="G8" s="2"/>
      <c r="H8" s="2"/>
      <c r="I8" s="2"/>
      <c r="J8" s="2"/>
      <c r="K8" s="2"/>
      <c r="L8" s="2"/>
      <c r="M8" s="2"/>
      <c r="N8" s="2"/>
      <c r="O8" s="65"/>
      <c r="P8" s="2"/>
      <c r="Q8" s="3">
        <v>3</v>
      </c>
      <c r="R8" s="3">
        <v>3</v>
      </c>
      <c r="S8" s="3">
        <v>5</v>
      </c>
      <c r="T8" s="3">
        <f t="shared" si="3"/>
        <v>9</v>
      </c>
      <c r="U8" s="29">
        <f t="shared" si="4"/>
        <v>25</v>
      </c>
      <c r="V8" s="29">
        <f t="shared" si="5"/>
        <v>15</v>
      </c>
      <c r="W8" s="2"/>
      <c r="X8" s="2"/>
      <c r="Y8" s="2"/>
      <c r="Z8" s="2"/>
      <c r="AA8" s="2"/>
      <c r="AB8" s="2"/>
      <c r="AC8" s="2"/>
      <c r="AD8" s="2"/>
      <c r="AE8" s="65"/>
      <c r="AG8" s="12">
        <v>3</v>
      </c>
      <c r="AH8" s="17">
        <v>3</v>
      </c>
      <c r="AI8" s="12">
        <v>10</v>
      </c>
      <c r="AJ8" s="18">
        <f t="shared" si="6"/>
        <v>9</v>
      </c>
      <c r="AK8" s="32">
        <f t="shared" si="7"/>
        <v>100</v>
      </c>
      <c r="AL8" s="32">
        <f t="shared" si="8"/>
        <v>30</v>
      </c>
      <c r="AT8" s="2"/>
    </row>
    <row r="9" spans="1:46" x14ac:dyDescent="0.25">
      <c r="A9" s="3">
        <v>5</v>
      </c>
      <c r="B9" s="4">
        <v>5</v>
      </c>
      <c r="C9" s="4">
        <v>5</v>
      </c>
      <c r="D9" s="3">
        <f t="shared" si="0"/>
        <v>25</v>
      </c>
      <c r="E9" s="29">
        <f t="shared" si="1"/>
        <v>25</v>
      </c>
      <c r="F9" s="29">
        <f t="shared" si="2"/>
        <v>25</v>
      </c>
      <c r="G9" s="2"/>
      <c r="H9" s="2"/>
      <c r="I9" s="2"/>
      <c r="J9" s="2"/>
      <c r="K9" s="2"/>
      <c r="L9" s="2"/>
      <c r="M9" s="2"/>
      <c r="N9" s="2"/>
      <c r="O9" s="65"/>
      <c r="P9" s="2"/>
      <c r="Q9" s="3">
        <v>4</v>
      </c>
      <c r="R9" s="4">
        <v>4</v>
      </c>
      <c r="S9" s="3">
        <v>7</v>
      </c>
      <c r="T9" s="3">
        <f t="shared" si="3"/>
        <v>16</v>
      </c>
      <c r="U9" s="29">
        <f t="shared" si="4"/>
        <v>49</v>
      </c>
      <c r="V9" s="29">
        <f t="shared" si="5"/>
        <v>28</v>
      </c>
      <c r="W9" s="2"/>
      <c r="X9" s="2"/>
      <c r="Y9" s="2"/>
      <c r="Z9" s="2"/>
      <c r="AA9" s="2"/>
      <c r="AB9" s="2"/>
      <c r="AC9" s="2"/>
      <c r="AD9" s="2"/>
      <c r="AE9" s="65"/>
      <c r="AG9" s="12">
        <v>4</v>
      </c>
      <c r="AH9" s="17">
        <v>4</v>
      </c>
      <c r="AI9" s="12">
        <v>16</v>
      </c>
      <c r="AJ9" s="18">
        <f t="shared" si="6"/>
        <v>16</v>
      </c>
      <c r="AK9" s="32">
        <f t="shared" si="7"/>
        <v>256</v>
      </c>
      <c r="AL9" s="32">
        <f t="shared" si="8"/>
        <v>64</v>
      </c>
      <c r="AT9" s="2"/>
    </row>
    <row r="10" spans="1:46" x14ac:dyDescent="0.25">
      <c r="A10" s="3">
        <v>6</v>
      </c>
      <c r="B10" s="4">
        <v>6</v>
      </c>
      <c r="C10" s="4">
        <v>7</v>
      </c>
      <c r="D10" s="3">
        <f t="shared" si="0"/>
        <v>36</v>
      </c>
      <c r="E10" s="29">
        <f t="shared" si="1"/>
        <v>49</v>
      </c>
      <c r="F10" s="29">
        <f t="shared" si="2"/>
        <v>42</v>
      </c>
      <c r="G10" s="5"/>
      <c r="H10" s="2"/>
      <c r="I10" s="2"/>
      <c r="J10" s="2"/>
      <c r="K10" s="2"/>
      <c r="L10" s="2"/>
      <c r="M10" s="2"/>
      <c r="N10" s="2"/>
      <c r="O10" s="65"/>
      <c r="P10" s="2"/>
      <c r="Q10" s="3">
        <v>5</v>
      </c>
      <c r="R10" s="4">
        <v>5</v>
      </c>
      <c r="S10" s="3">
        <v>5</v>
      </c>
      <c r="T10" s="3">
        <f t="shared" si="3"/>
        <v>25</v>
      </c>
      <c r="U10" s="29">
        <f t="shared" si="4"/>
        <v>25</v>
      </c>
      <c r="V10" s="29">
        <f t="shared" si="5"/>
        <v>25</v>
      </c>
      <c r="W10" s="2"/>
      <c r="X10" s="2"/>
      <c r="Y10" s="2"/>
      <c r="Z10" s="2"/>
      <c r="AA10" s="2"/>
      <c r="AB10" s="2"/>
      <c r="AC10" s="2"/>
      <c r="AD10" s="2"/>
      <c r="AE10" s="65"/>
      <c r="AG10" s="12">
        <v>5</v>
      </c>
      <c r="AH10" s="17">
        <v>5</v>
      </c>
      <c r="AI10" s="12">
        <v>18</v>
      </c>
      <c r="AJ10" s="18">
        <f t="shared" si="6"/>
        <v>25</v>
      </c>
      <c r="AK10" s="32">
        <f t="shared" si="7"/>
        <v>324</v>
      </c>
      <c r="AL10" s="32">
        <f t="shared" si="8"/>
        <v>90</v>
      </c>
      <c r="AT10" s="2"/>
    </row>
    <row r="11" spans="1:46" x14ac:dyDescent="0.25">
      <c r="A11" s="3">
        <v>7</v>
      </c>
      <c r="B11" s="4">
        <v>7</v>
      </c>
      <c r="C11" s="4">
        <v>5</v>
      </c>
      <c r="D11" s="3">
        <f t="shared" si="0"/>
        <v>49</v>
      </c>
      <c r="E11" s="29">
        <f t="shared" si="1"/>
        <v>25</v>
      </c>
      <c r="F11" s="29">
        <f t="shared" si="2"/>
        <v>35</v>
      </c>
      <c r="G11" s="5"/>
      <c r="H11" s="2"/>
      <c r="I11" s="2"/>
      <c r="J11" s="2"/>
      <c r="K11" s="2"/>
      <c r="L11" s="2"/>
      <c r="M11" s="2"/>
      <c r="N11" s="2"/>
      <c r="O11" s="65"/>
      <c r="P11" s="2"/>
      <c r="Q11" s="3">
        <v>6</v>
      </c>
      <c r="R11" s="4">
        <v>6</v>
      </c>
      <c r="S11" s="3">
        <v>4</v>
      </c>
      <c r="T11" s="3">
        <f t="shared" si="3"/>
        <v>36</v>
      </c>
      <c r="U11" s="29">
        <f t="shared" si="4"/>
        <v>16</v>
      </c>
      <c r="V11" s="29">
        <f t="shared" si="5"/>
        <v>24</v>
      </c>
      <c r="W11" s="5"/>
      <c r="X11" s="2"/>
      <c r="Y11" s="2"/>
      <c r="Z11" s="2"/>
      <c r="AA11" s="2"/>
      <c r="AB11" s="2"/>
      <c r="AC11" s="2"/>
      <c r="AD11" s="2"/>
      <c r="AE11" s="65"/>
      <c r="AG11" s="12">
        <v>6</v>
      </c>
      <c r="AH11" s="17">
        <v>6</v>
      </c>
      <c r="AI11" s="12">
        <v>15</v>
      </c>
      <c r="AJ11" s="18">
        <f t="shared" si="6"/>
        <v>36</v>
      </c>
      <c r="AK11" s="32">
        <f t="shared" si="7"/>
        <v>225</v>
      </c>
      <c r="AL11" s="32">
        <f t="shared" si="8"/>
        <v>90</v>
      </c>
      <c r="AM11" s="15"/>
      <c r="AT11" s="2"/>
    </row>
    <row r="12" spans="1:46" x14ac:dyDescent="0.25">
      <c r="A12" s="3">
        <v>8</v>
      </c>
      <c r="B12" s="4">
        <v>8</v>
      </c>
      <c r="C12" s="4">
        <v>6</v>
      </c>
      <c r="D12" s="3">
        <f t="shared" si="0"/>
        <v>64</v>
      </c>
      <c r="E12" s="29">
        <f t="shared" si="1"/>
        <v>36</v>
      </c>
      <c r="F12" s="29">
        <f t="shared" si="2"/>
        <v>48</v>
      </c>
      <c r="G12" s="5"/>
      <c r="H12" s="2"/>
      <c r="I12" s="2"/>
      <c r="J12" s="2"/>
      <c r="K12" s="2"/>
      <c r="L12" s="2"/>
      <c r="M12" s="2"/>
      <c r="N12" s="2"/>
      <c r="O12" s="65"/>
      <c r="P12" s="2"/>
      <c r="Q12" s="3">
        <v>7</v>
      </c>
      <c r="R12" s="4">
        <v>7</v>
      </c>
      <c r="S12" s="3">
        <v>3</v>
      </c>
      <c r="T12" s="3">
        <f t="shared" si="3"/>
        <v>49</v>
      </c>
      <c r="U12" s="29">
        <f t="shared" si="4"/>
        <v>9</v>
      </c>
      <c r="V12" s="29">
        <f t="shared" si="5"/>
        <v>21</v>
      </c>
      <c r="W12" s="5"/>
      <c r="X12" s="2"/>
      <c r="Y12" s="2"/>
      <c r="Z12" s="2"/>
      <c r="AA12" s="2"/>
      <c r="AB12" s="2"/>
      <c r="AC12" s="2"/>
      <c r="AD12" s="2"/>
      <c r="AE12" s="65"/>
      <c r="AG12" s="12">
        <v>7</v>
      </c>
      <c r="AH12" s="17">
        <v>7</v>
      </c>
      <c r="AI12" s="12">
        <v>9</v>
      </c>
      <c r="AJ12" s="18">
        <f t="shared" si="6"/>
        <v>49</v>
      </c>
      <c r="AK12" s="32">
        <f t="shared" si="7"/>
        <v>81</v>
      </c>
      <c r="AL12" s="32">
        <f t="shared" si="8"/>
        <v>63</v>
      </c>
      <c r="AM12" s="15"/>
      <c r="AT12" s="2"/>
    </row>
    <row r="13" spans="1:46" x14ac:dyDescent="0.25">
      <c r="A13" s="3">
        <v>9</v>
      </c>
      <c r="B13" s="4">
        <v>9</v>
      </c>
      <c r="C13" s="4">
        <v>9</v>
      </c>
      <c r="D13" s="3">
        <f t="shared" si="0"/>
        <v>81</v>
      </c>
      <c r="E13" s="29">
        <f t="shared" si="1"/>
        <v>81</v>
      </c>
      <c r="F13" s="29">
        <f t="shared" si="2"/>
        <v>81</v>
      </c>
      <c r="G13" s="5"/>
      <c r="H13" s="2"/>
      <c r="I13" s="2"/>
      <c r="J13" s="2"/>
      <c r="K13" s="2"/>
      <c r="L13" s="2"/>
      <c r="M13" s="2"/>
      <c r="N13" s="2"/>
      <c r="O13" s="65"/>
      <c r="P13" s="2"/>
      <c r="Q13" s="3">
        <v>8</v>
      </c>
      <c r="R13" s="4">
        <v>8</v>
      </c>
      <c r="S13" s="3">
        <v>3</v>
      </c>
      <c r="T13" s="3">
        <f t="shared" si="3"/>
        <v>64</v>
      </c>
      <c r="U13" s="29">
        <f t="shared" si="4"/>
        <v>9</v>
      </c>
      <c r="V13" s="29">
        <f t="shared" si="5"/>
        <v>24</v>
      </c>
      <c r="W13" s="5"/>
      <c r="X13" s="2"/>
      <c r="Y13" s="2"/>
      <c r="Z13" s="2"/>
      <c r="AA13" s="2"/>
      <c r="AB13" s="2"/>
      <c r="AC13" s="2"/>
      <c r="AD13" s="2"/>
      <c r="AE13" s="65"/>
      <c r="AG13" s="12">
        <v>8</v>
      </c>
      <c r="AH13" s="17">
        <v>8</v>
      </c>
      <c r="AI13" s="12">
        <v>7</v>
      </c>
      <c r="AJ13" s="18">
        <f t="shared" si="6"/>
        <v>64</v>
      </c>
      <c r="AK13" s="32">
        <f t="shared" si="7"/>
        <v>49</v>
      </c>
      <c r="AL13" s="32">
        <f t="shared" si="8"/>
        <v>56</v>
      </c>
      <c r="AM13" s="15"/>
      <c r="AT13" s="2"/>
    </row>
    <row r="14" spans="1:46" x14ac:dyDescent="0.25">
      <c r="A14" s="6" t="s">
        <v>0</v>
      </c>
      <c r="B14" s="3">
        <f>SUM(B5:B13)</f>
        <v>45</v>
      </c>
      <c r="C14" s="3">
        <f>SUM(C5:C13)</f>
        <v>43</v>
      </c>
      <c r="D14" s="3">
        <f>SUM(D5:D13)</f>
        <v>285</v>
      </c>
      <c r="E14" s="29">
        <f>SUM(E5:E13)</f>
        <v>251</v>
      </c>
      <c r="F14" s="29">
        <f>SUM(F5:F13)</f>
        <v>263</v>
      </c>
      <c r="G14" s="5"/>
      <c r="H14" s="2"/>
      <c r="I14" s="2"/>
      <c r="J14" s="2"/>
      <c r="K14" s="2"/>
      <c r="L14" s="2"/>
      <c r="M14" s="2"/>
      <c r="N14" s="2"/>
      <c r="O14" s="65"/>
      <c r="P14" s="2"/>
      <c r="Q14" s="3">
        <v>9</v>
      </c>
      <c r="R14" s="4">
        <v>9</v>
      </c>
      <c r="S14" s="3">
        <v>1</v>
      </c>
      <c r="T14" s="3">
        <f t="shared" si="3"/>
        <v>81</v>
      </c>
      <c r="U14" s="29">
        <f t="shared" si="4"/>
        <v>1</v>
      </c>
      <c r="V14" s="29">
        <f t="shared" si="5"/>
        <v>9</v>
      </c>
      <c r="W14" s="5"/>
      <c r="X14" s="2"/>
      <c r="Y14" s="2"/>
      <c r="Z14" s="2"/>
      <c r="AA14" s="2"/>
      <c r="AB14" s="2"/>
      <c r="AC14" s="2"/>
      <c r="AD14" s="2"/>
      <c r="AE14" s="65"/>
      <c r="AG14" s="12">
        <v>9</v>
      </c>
      <c r="AH14" s="17">
        <v>9</v>
      </c>
      <c r="AI14" s="12">
        <v>3</v>
      </c>
      <c r="AJ14" s="18">
        <f t="shared" si="6"/>
        <v>81</v>
      </c>
      <c r="AK14" s="32">
        <f t="shared" si="7"/>
        <v>9</v>
      </c>
      <c r="AL14" s="32">
        <f t="shared" si="8"/>
        <v>27</v>
      </c>
      <c r="AM14" s="15"/>
      <c r="AT14" s="2"/>
    </row>
    <row r="15" spans="1:46" x14ac:dyDescent="0.25">
      <c r="A15" s="7" t="s">
        <v>1</v>
      </c>
      <c r="B15" s="6"/>
      <c r="C15" s="6"/>
      <c r="D15" s="4">
        <f>D14-B14*B14/A13</f>
        <v>60</v>
      </c>
      <c r="E15" s="8">
        <f>E14-C14*C14/A13</f>
        <v>45.555555555555543</v>
      </c>
      <c r="F15" s="28">
        <f>F14-B14*C14/A13</f>
        <v>48</v>
      </c>
      <c r="G15" s="5"/>
      <c r="H15" s="2"/>
      <c r="I15" s="2"/>
      <c r="J15" s="2"/>
      <c r="K15" s="2"/>
      <c r="L15" s="2"/>
      <c r="M15" s="2"/>
      <c r="N15" s="2"/>
      <c r="O15" s="65"/>
      <c r="P15" s="2"/>
      <c r="Q15" s="6" t="s">
        <v>0</v>
      </c>
      <c r="R15" s="3">
        <f>SUM(R6:R14)</f>
        <v>45</v>
      </c>
      <c r="S15" s="3">
        <f>SUM(S6:S14)</f>
        <v>43</v>
      </c>
      <c r="T15" s="3">
        <f>SUM(T6:T14)</f>
        <v>285</v>
      </c>
      <c r="U15" s="29">
        <f>SUM(U6:U14)</f>
        <v>251</v>
      </c>
      <c r="V15" s="29">
        <f>SUM(V6:V14)</f>
        <v>167</v>
      </c>
      <c r="W15" s="5"/>
      <c r="X15" s="2"/>
      <c r="Y15" s="2"/>
      <c r="Z15" s="2"/>
      <c r="AA15" s="2"/>
      <c r="AB15" s="2"/>
      <c r="AC15" s="2"/>
      <c r="AD15" s="2"/>
      <c r="AE15" s="65"/>
      <c r="AG15" s="7" t="s">
        <v>0</v>
      </c>
      <c r="AH15" s="12">
        <f>SUM(AH6:AH14)</f>
        <v>45</v>
      </c>
      <c r="AI15" s="12">
        <f t="shared" ref="AI15:AL15" si="9">SUM(AI6:AI14)</f>
        <v>87</v>
      </c>
      <c r="AJ15" s="12">
        <f t="shared" si="9"/>
        <v>285</v>
      </c>
      <c r="AK15" s="31">
        <f t="shared" si="9"/>
        <v>1097</v>
      </c>
      <c r="AL15" s="31">
        <f t="shared" si="9"/>
        <v>436</v>
      </c>
      <c r="AM15" s="15"/>
      <c r="AT15" s="2"/>
    </row>
    <row r="16" spans="1:46" x14ac:dyDescent="0.25">
      <c r="A16" s="7" t="s">
        <v>2</v>
      </c>
      <c r="B16" s="6"/>
      <c r="C16" s="6"/>
      <c r="D16" s="6"/>
      <c r="E16" s="30"/>
      <c r="F16" s="9">
        <f>F15/SQRT(D15*E15)</f>
        <v>0.91811046681120723</v>
      </c>
      <c r="G16" s="5"/>
      <c r="H16" s="2"/>
      <c r="I16" s="2"/>
      <c r="J16" s="2"/>
      <c r="K16" s="2"/>
      <c r="L16" s="2"/>
      <c r="M16" s="2"/>
      <c r="N16" s="2"/>
      <c r="O16" s="65"/>
      <c r="P16" s="2"/>
      <c r="Q16" s="7" t="s">
        <v>1</v>
      </c>
      <c r="R16" s="6"/>
      <c r="S16" s="6"/>
      <c r="T16" s="4">
        <f>T15-R15*R15/Q14</f>
        <v>60</v>
      </c>
      <c r="U16" s="8">
        <f>U15-S15*S15/Q14</f>
        <v>45.555555555555543</v>
      </c>
      <c r="V16" s="28">
        <f>V15-R15*S15/Q14</f>
        <v>-48</v>
      </c>
      <c r="W16" s="5"/>
      <c r="X16" s="2"/>
      <c r="Y16" s="2"/>
      <c r="Z16" s="2"/>
      <c r="AA16" s="2"/>
      <c r="AB16" s="2"/>
      <c r="AC16" s="2"/>
      <c r="AD16" s="2"/>
      <c r="AE16" s="65"/>
      <c r="AG16" s="7" t="s">
        <v>1</v>
      </c>
      <c r="AH16" s="7"/>
      <c r="AI16" s="7"/>
      <c r="AJ16" s="12">
        <f>AJ15-AH15*AH15/AG14</f>
        <v>60</v>
      </c>
      <c r="AK16" s="32">
        <f>AK15-AI15*AI15/AG14</f>
        <v>256</v>
      </c>
      <c r="AL16" s="32">
        <f>AL15-AH15*AI15/AG14</f>
        <v>1</v>
      </c>
      <c r="AM16" s="15"/>
      <c r="AT16" s="2"/>
    </row>
    <row r="17" spans="1:46" x14ac:dyDescent="0.25">
      <c r="B17" s="2"/>
      <c r="C17" s="2"/>
      <c r="D17" s="2"/>
      <c r="E17" s="27"/>
      <c r="F17" s="27"/>
      <c r="G17" s="5"/>
      <c r="H17" s="2"/>
      <c r="I17" s="2"/>
      <c r="J17" s="2"/>
      <c r="K17" s="2"/>
      <c r="L17" s="2"/>
      <c r="M17" s="2"/>
      <c r="N17" s="2"/>
      <c r="O17" s="65"/>
      <c r="P17" s="2"/>
      <c r="Q17" s="7" t="s">
        <v>2</v>
      </c>
      <c r="R17" s="6"/>
      <c r="S17" s="6"/>
      <c r="T17" s="6"/>
      <c r="U17" s="30"/>
      <c r="V17" s="9">
        <f>V16/SQRT(T16*U16)</f>
        <v>-0.91811046681120723</v>
      </c>
      <c r="W17" s="5"/>
      <c r="X17" s="2"/>
      <c r="Y17" s="2"/>
      <c r="Z17" s="2"/>
      <c r="AA17" s="2"/>
      <c r="AB17" s="2"/>
      <c r="AC17" s="2"/>
      <c r="AD17" s="2"/>
      <c r="AE17" s="65"/>
      <c r="AG17" s="7" t="s">
        <v>2</v>
      </c>
      <c r="AH17" s="7"/>
      <c r="AI17" s="7"/>
      <c r="AJ17" s="7"/>
      <c r="AK17" s="35"/>
      <c r="AL17" s="20">
        <f>AL16/SQRT(AJ16*AK16)</f>
        <v>8.0687153045987843E-3</v>
      </c>
      <c r="AM17" s="15"/>
      <c r="AT17" s="2"/>
    </row>
    <row r="18" spans="1:46" x14ac:dyDescent="0.25">
      <c r="A18" s="1" t="s">
        <v>10</v>
      </c>
      <c r="B18" s="2"/>
      <c r="C18" s="2"/>
      <c r="D18" s="2"/>
      <c r="E18" s="27"/>
      <c r="F18" s="27"/>
      <c r="G18" s="5"/>
      <c r="H18" s="2"/>
      <c r="I18" s="2"/>
      <c r="J18" s="2"/>
      <c r="K18" s="2"/>
      <c r="L18" s="2"/>
      <c r="M18" s="2"/>
      <c r="N18" s="2"/>
      <c r="O18" s="65"/>
      <c r="P18" s="2"/>
      <c r="R18" s="2"/>
      <c r="S18" s="2"/>
      <c r="T18" s="2"/>
      <c r="U18" s="27"/>
      <c r="V18" s="27"/>
      <c r="W18" s="5"/>
      <c r="X18" s="2"/>
      <c r="Y18" s="2"/>
      <c r="Z18" s="2"/>
      <c r="AA18" s="2"/>
      <c r="AB18" s="2"/>
      <c r="AC18" s="2"/>
      <c r="AD18" s="2"/>
      <c r="AE18" s="65"/>
      <c r="AK18" s="26"/>
      <c r="AL18" s="26"/>
      <c r="AM18" s="15"/>
      <c r="AT18" s="2"/>
    </row>
    <row r="19" spans="1:46" ht="20.25" x14ac:dyDescent="0.3">
      <c r="A19" s="3" t="s">
        <v>8</v>
      </c>
      <c r="B19" s="3" t="s">
        <v>3</v>
      </c>
      <c r="C19" s="3" t="s">
        <v>4</v>
      </c>
      <c r="D19" s="3" t="s">
        <v>5</v>
      </c>
      <c r="E19" s="28" t="s">
        <v>6</v>
      </c>
      <c r="F19" s="28" t="s">
        <v>7</v>
      </c>
      <c r="G19" s="2"/>
      <c r="H19" s="41">
        <f>F31</f>
        <v>0.72776544694810708</v>
      </c>
      <c r="I19" s="39" t="s">
        <v>31</v>
      </c>
      <c r="J19" s="2"/>
      <c r="K19" s="2"/>
      <c r="L19" s="2"/>
      <c r="M19" s="2"/>
      <c r="N19" s="2"/>
      <c r="O19" s="65"/>
      <c r="P19" s="2"/>
      <c r="Q19" s="1" t="s">
        <v>13</v>
      </c>
      <c r="R19" s="2"/>
      <c r="S19" s="2"/>
      <c r="T19" s="2"/>
      <c r="U19" s="27"/>
      <c r="V19" s="27"/>
      <c r="W19" s="2"/>
      <c r="X19" s="2"/>
      <c r="Y19" s="2"/>
      <c r="Z19" s="2"/>
      <c r="AA19" s="2"/>
      <c r="AB19" s="2"/>
      <c r="AC19" s="2"/>
      <c r="AD19" s="2"/>
      <c r="AE19" s="65"/>
      <c r="AG19" s="1" t="s">
        <v>16</v>
      </c>
      <c r="AK19" s="26"/>
      <c r="AL19" s="26"/>
      <c r="AM19" s="15"/>
      <c r="AT19" s="2"/>
    </row>
    <row r="20" spans="1:46" ht="20.25" x14ac:dyDescent="0.3">
      <c r="A20" s="3">
        <v>1</v>
      </c>
      <c r="B20" s="3">
        <v>1</v>
      </c>
      <c r="C20" s="3">
        <v>2</v>
      </c>
      <c r="D20" s="3">
        <f>B20*B20</f>
        <v>1</v>
      </c>
      <c r="E20" s="29">
        <f>C20*C20</f>
        <v>4</v>
      </c>
      <c r="F20" s="29">
        <f>B20*C20</f>
        <v>2</v>
      </c>
      <c r="G20" s="2"/>
      <c r="H20" s="2"/>
      <c r="I20" s="2"/>
      <c r="J20" s="2"/>
      <c r="K20" s="2"/>
      <c r="L20" s="2"/>
      <c r="M20" s="2"/>
      <c r="N20" s="2"/>
      <c r="O20" s="65"/>
      <c r="P20" s="2"/>
      <c r="Q20" s="36" t="s">
        <v>8</v>
      </c>
      <c r="R20" s="36" t="s">
        <v>3</v>
      </c>
      <c r="S20" s="36" t="s">
        <v>4</v>
      </c>
      <c r="T20" s="36" t="s">
        <v>5</v>
      </c>
      <c r="U20" s="37" t="s">
        <v>6</v>
      </c>
      <c r="V20" s="37" t="s">
        <v>7</v>
      </c>
      <c r="W20" s="5"/>
      <c r="X20" s="41">
        <f>V32</f>
        <v>-0.72776544694810708</v>
      </c>
      <c r="Y20" s="39" t="s">
        <v>31</v>
      </c>
      <c r="Z20" s="2"/>
      <c r="AA20" s="2"/>
      <c r="AB20" s="2"/>
      <c r="AC20" s="2"/>
      <c r="AD20" s="2"/>
      <c r="AE20" s="65"/>
      <c r="AG20" s="3" t="s">
        <v>8</v>
      </c>
      <c r="AH20" s="13" t="s">
        <v>3</v>
      </c>
      <c r="AI20" s="16" t="s">
        <v>4</v>
      </c>
      <c r="AJ20" s="13" t="s">
        <v>5</v>
      </c>
      <c r="AK20" s="34" t="s">
        <v>6</v>
      </c>
      <c r="AL20" s="34" t="s">
        <v>7</v>
      </c>
      <c r="AN20" s="38">
        <f>AL32</f>
        <v>0.91357416549340265</v>
      </c>
      <c r="AO20" s="39" t="s">
        <v>31</v>
      </c>
      <c r="AT20" s="2"/>
    </row>
    <row r="21" spans="1:46" x14ac:dyDescent="0.25">
      <c r="A21" s="3">
        <v>2</v>
      </c>
      <c r="B21" s="3">
        <v>2</v>
      </c>
      <c r="C21" s="3">
        <v>8</v>
      </c>
      <c r="D21" s="3">
        <f t="shared" ref="D21:D28" si="10">B21*B21</f>
        <v>4</v>
      </c>
      <c r="E21" s="29">
        <f t="shared" ref="E21:E28" si="11">C21*C21</f>
        <v>64</v>
      </c>
      <c r="F21" s="29">
        <f t="shared" ref="F21:F28" si="12">B21*C21</f>
        <v>16</v>
      </c>
      <c r="G21" s="2"/>
      <c r="H21" s="2"/>
      <c r="I21" s="2"/>
      <c r="J21" s="2"/>
      <c r="K21" s="2"/>
      <c r="L21" s="2"/>
      <c r="M21" s="2"/>
      <c r="N21" s="2"/>
      <c r="O21" s="65"/>
      <c r="P21" s="2"/>
      <c r="Q21" s="3">
        <v>1</v>
      </c>
      <c r="R21" s="3">
        <v>1</v>
      </c>
      <c r="S21" s="3">
        <v>19</v>
      </c>
      <c r="T21" s="3">
        <f>R21*R21</f>
        <v>1</v>
      </c>
      <c r="U21" s="28">
        <f>S21*S21</f>
        <v>361</v>
      </c>
      <c r="V21" s="28">
        <f>R21*S21</f>
        <v>19</v>
      </c>
      <c r="W21" s="2"/>
      <c r="X21" s="2"/>
      <c r="Y21" s="2"/>
      <c r="Z21" s="2"/>
      <c r="AA21" s="2"/>
      <c r="AB21" s="2"/>
      <c r="AC21" s="2"/>
      <c r="AD21" s="2"/>
      <c r="AE21" s="65"/>
      <c r="AG21" s="12">
        <v>1</v>
      </c>
      <c r="AH21" s="17">
        <v>1</v>
      </c>
      <c r="AI21" s="3">
        <v>2</v>
      </c>
      <c r="AJ21" s="18">
        <f>AH21*AH21</f>
        <v>1</v>
      </c>
      <c r="AK21" s="32">
        <f>AI21*AI21</f>
        <v>4</v>
      </c>
      <c r="AL21" s="32">
        <f>AH21*AI21</f>
        <v>2</v>
      </c>
      <c r="AT21" s="2"/>
    </row>
    <row r="22" spans="1:46" x14ac:dyDescent="0.25">
      <c r="A22" s="3">
        <v>3</v>
      </c>
      <c r="B22" s="3">
        <v>3</v>
      </c>
      <c r="C22" s="3">
        <v>4</v>
      </c>
      <c r="D22" s="3">
        <f t="shared" si="10"/>
        <v>9</v>
      </c>
      <c r="E22" s="29">
        <f t="shared" si="11"/>
        <v>16</v>
      </c>
      <c r="F22" s="29">
        <f t="shared" si="12"/>
        <v>12</v>
      </c>
      <c r="G22" s="2"/>
      <c r="H22" s="2"/>
      <c r="I22" s="2"/>
      <c r="J22" s="2"/>
      <c r="K22" s="2"/>
      <c r="L22" s="2"/>
      <c r="M22" s="2"/>
      <c r="N22" s="2"/>
      <c r="O22" s="65"/>
      <c r="P22" s="2"/>
      <c r="Q22" s="3">
        <v>2</v>
      </c>
      <c r="R22" s="3">
        <v>2</v>
      </c>
      <c r="S22" s="3">
        <v>15</v>
      </c>
      <c r="T22" s="3">
        <f t="shared" ref="T22:T29" si="13">R22*R22</f>
        <v>4</v>
      </c>
      <c r="U22" s="28">
        <f t="shared" ref="U22:U29" si="14">S22*S22</f>
        <v>225</v>
      </c>
      <c r="V22" s="28">
        <f t="shared" ref="V22:V29" si="15">R22*S22</f>
        <v>30</v>
      </c>
      <c r="W22" s="2"/>
      <c r="X22" s="2"/>
      <c r="Y22" s="2"/>
      <c r="Z22" s="2"/>
      <c r="AA22" s="2"/>
      <c r="AB22" s="2"/>
      <c r="AC22" s="2"/>
      <c r="AD22" s="2"/>
      <c r="AE22" s="65"/>
      <c r="AG22" s="12">
        <v>2</v>
      </c>
      <c r="AH22" s="17">
        <v>2</v>
      </c>
      <c r="AI22" s="12">
        <v>7</v>
      </c>
      <c r="AJ22" s="18">
        <f t="shared" ref="AJ22:AJ29" si="16">AH22*AH22</f>
        <v>4</v>
      </c>
      <c r="AK22" s="32">
        <f t="shared" ref="AK22:AK29" si="17">AI22*AI22</f>
        <v>49</v>
      </c>
      <c r="AL22" s="32">
        <f t="shared" ref="AL22:AL29" si="18">AH22*AI22</f>
        <v>14</v>
      </c>
      <c r="AT22" s="2"/>
    </row>
    <row r="23" spans="1:46" x14ac:dyDescent="0.25">
      <c r="A23" s="3">
        <v>4</v>
      </c>
      <c r="B23" s="4">
        <v>4</v>
      </c>
      <c r="C23" s="4">
        <v>15</v>
      </c>
      <c r="D23" s="3">
        <f t="shared" si="10"/>
        <v>16</v>
      </c>
      <c r="E23" s="29">
        <f t="shared" si="11"/>
        <v>225</v>
      </c>
      <c r="F23" s="29">
        <f t="shared" si="12"/>
        <v>60</v>
      </c>
      <c r="G23" s="2"/>
      <c r="H23" s="2"/>
      <c r="I23" s="2"/>
      <c r="J23" s="2"/>
      <c r="K23" s="2"/>
      <c r="L23" s="2"/>
      <c r="M23" s="2"/>
      <c r="N23" s="2"/>
      <c r="O23" s="65"/>
      <c r="P23" s="2"/>
      <c r="Q23" s="3">
        <v>3</v>
      </c>
      <c r="R23" s="3">
        <v>3</v>
      </c>
      <c r="S23" s="3">
        <v>6</v>
      </c>
      <c r="T23" s="3">
        <f t="shared" si="13"/>
        <v>9</v>
      </c>
      <c r="U23" s="28">
        <f t="shared" si="14"/>
        <v>36</v>
      </c>
      <c r="V23" s="28">
        <f t="shared" si="15"/>
        <v>18</v>
      </c>
      <c r="W23" s="2"/>
      <c r="X23" s="2"/>
      <c r="Y23" s="2"/>
      <c r="Z23" s="2"/>
      <c r="AA23" s="2"/>
      <c r="AB23" s="2"/>
      <c r="AC23" s="2"/>
      <c r="AD23" s="2"/>
      <c r="AE23" s="65"/>
      <c r="AG23" s="12">
        <v>3</v>
      </c>
      <c r="AH23" s="17">
        <v>3</v>
      </c>
      <c r="AI23" s="12">
        <v>10</v>
      </c>
      <c r="AJ23" s="18">
        <f t="shared" si="16"/>
        <v>9</v>
      </c>
      <c r="AK23" s="32">
        <f t="shared" si="17"/>
        <v>100</v>
      </c>
      <c r="AL23" s="32">
        <f t="shared" si="18"/>
        <v>30</v>
      </c>
      <c r="AT23" s="2"/>
    </row>
    <row r="24" spans="1:46" x14ac:dyDescent="0.25">
      <c r="A24" s="3">
        <v>5</v>
      </c>
      <c r="B24" s="4">
        <v>5</v>
      </c>
      <c r="C24" s="4">
        <v>10</v>
      </c>
      <c r="D24" s="3">
        <f t="shared" si="10"/>
        <v>25</v>
      </c>
      <c r="E24" s="29">
        <f t="shared" si="11"/>
        <v>100</v>
      </c>
      <c r="F24" s="29">
        <f t="shared" si="12"/>
        <v>50</v>
      </c>
      <c r="G24" s="2"/>
      <c r="H24" s="2"/>
      <c r="I24" s="2"/>
      <c r="J24" s="2"/>
      <c r="K24" s="2"/>
      <c r="L24" s="2"/>
      <c r="M24" s="2"/>
      <c r="N24" s="2"/>
      <c r="O24" s="65"/>
      <c r="P24" s="2"/>
      <c r="Q24" s="3">
        <v>4</v>
      </c>
      <c r="R24" s="3">
        <v>4</v>
      </c>
      <c r="S24" s="3">
        <v>12</v>
      </c>
      <c r="T24" s="3">
        <f t="shared" si="13"/>
        <v>16</v>
      </c>
      <c r="U24" s="28">
        <f t="shared" si="14"/>
        <v>144</v>
      </c>
      <c r="V24" s="28">
        <f t="shared" si="15"/>
        <v>48</v>
      </c>
      <c r="W24" s="2"/>
      <c r="X24" s="2"/>
      <c r="Y24" s="2"/>
      <c r="Z24" s="2"/>
      <c r="AA24" s="2"/>
      <c r="AB24" s="2"/>
      <c r="AC24" s="2"/>
      <c r="AD24" s="2"/>
      <c r="AE24" s="65"/>
      <c r="AG24" s="12">
        <v>4</v>
      </c>
      <c r="AH24" s="17">
        <v>4</v>
      </c>
      <c r="AI24" s="12">
        <v>9</v>
      </c>
      <c r="AJ24" s="18">
        <f t="shared" si="16"/>
        <v>16</v>
      </c>
      <c r="AK24" s="32">
        <f t="shared" si="17"/>
        <v>81</v>
      </c>
      <c r="AL24" s="32">
        <f t="shared" si="18"/>
        <v>36</v>
      </c>
      <c r="AT24" s="2"/>
    </row>
    <row r="25" spans="1:46" x14ac:dyDescent="0.25">
      <c r="A25" s="3">
        <v>6</v>
      </c>
      <c r="B25" s="4">
        <v>6</v>
      </c>
      <c r="C25" s="4">
        <v>12</v>
      </c>
      <c r="D25" s="3">
        <f t="shared" si="10"/>
        <v>36</v>
      </c>
      <c r="E25" s="29">
        <f t="shared" si="11"/>
        <v>144</v>
      </c>
      <c r="F25" s="29">
        <f t="shared" si="12"/>
        <v>72</v>
      </c>
      <c r="G25" s="5"/>
      <c r="H25" s="2"/>
      <c r="I25" s="2"/>
      <c r="J25" s="2"/>
      <c r="K25" s="2"/>
      <c r="L25" s="2"/>
      <c r="M25" s="2"/>
      <c r="N25" s="2"/>
      <c r="O25" s="65"/>
      <c r="P25" s="2"/>
      <c r="Q25" s="3">
        <v>5</v>
      </c>
      <c r="R25" s="4">
        <v>5</v>
      </c>
      <c r="S25" s="3">
        <v>10</v>
      </c>
      <c r="T25" s="3">
        <f t="shared" si="13"/>
        <v>25</v>
      </c>
      <c r="U25" s="28">
        <f t="shared" si="14"/>
        <v>100</v>
      </c>
      <c r="V25" s="28">
        <f t="shared" si="15"/>
        <v>50</v>
      </c>
      <c r="W25" s="2"/>
      <c r="X25" s="2"/>
      <c r="Y25" s="2"/>
      <c r="Z25" s="2"/>
      <c r="AA25" s="2"/>
      <c r="AB25" s="2"/>
      <c r="AC25" s="2"/>
      <c r="AD25" s="2"/>
      <c r="AE25" s="65"/>
      <c r="AG25" s="12">
        <v>5</v>
      </c>
      <c r="AH25" s="17">
        <v>5</v>
      </c>
      <c r="AI25" s="12">
        <v>11</v>
      </c>
      <c r="AJ25" s="18">
        <f t="shared" si="16"/>
        <v>25</v>
      </c>
      <c r="AK25" s="32">
        <f t="shared" si="17"/>
        <v>121</v>
      </c>
      <c r="AL25" s="32">
        <f t="shared" si="18"/>
        <v>55</v>
      </c>
      <c r="AT25" s="2"/>
    </row>
    <row r="26" spans="1:46" x14ac:dyDescent="0.25">
      <c r="A26" s="3">
        <v>7</v>
      </c>
      <c r="B26" s="4">
        <v>7</v>
      </c>
      <c r="C26" s="4">
        <v>6</v>
      </c>
      <c r="D26" s="3">
        <f t="shared" si="10"/>
        <v>49</v>
      </c>
      <c r="E26" s="29">
        <f t="shared" si="11"/>
        <v>36</v>
      </c>
      <c r="F26" s="29">
        <f t="shared" si="12"/>
        <v>42</v>
      </c>
      <c r="G26" s="5"/>
      <c r="H26" s="2"/>
      <c r="I26" s="2"/>
      <c r="J26" s="2"/>
      <c r="K26" s="2"/>
      <c r="L26" s="2"/>
      <c r="M26" s="2"/>
      <c r="N26" s="2"/>
      <c r="O26" s="65"/>
      <c r="P26" s="2"/>
      <c r="Q26" s="3">
        <v>6</v>
      </c>
      <c r="R26" s="4">
        <v>6</v>
      </c>
      <c r="S26" s="3">
        <v>15</v>
      </c>
      <c r="T26" s="3">
        <f t="shared" si="13"/>
        <v>36</v>
      </c>
      <c r="U26" s="28">
        <f t="shared" si="14"/>
        <v>225</v>
      </c>
      <c r="V26" s="28">
        <f t="shared" si="15"/>
        <v>90</v>
      </c>
      <c r="W26" s="2"/>
      <c r="X26" s="2"/>
      <c r="Y26" s="2"/>
      <c r="Z26" s="2"/>
      <c r="AA26" s="2"/>
      <c r="AB26" s="2"/>
      <c r="AC26" s="2"/>
      <c r="AD26" s="2"/>
      <c r="AE26" s="65"/>
      <c r="AG26" s="12">
        <v>6</v>
      </c>
      <c r="AH26" s="17">
        <v>6</v>
      </c>
      <c r="AI26" s="12">
        <v>10</v>
      </c>
      <c r="AJ26" s="18">
        <f t="shared" si="16"/>
        <v>36</v>
      </c>
      <c r="AK26" s="32">
        <f t="shared" si="17"/>
        <v>100</v>
      </c>
      <c r="AL26" s="32">
        <f t="shared" si="18"/>
        <v>60</v>
      </c>
      <c r="AM26" s="15"/>
      <c r="AT26" s="2"/>
    </row>
    <row r="27" spans="1:46" x14ac:dyDescent="0.25">
      <c r="A27" s="3">
        <v>8</v>
      </c>
      <c r="B27" s="4">
        <v>8</v>
      </c>
      <c r="C27" s="4">
        <v>15</v>
      </c>
      <c r="D27" s="3">
        <f t="shared" si="10"/>
        <v>64</v>
      </c>
      <c r="E27" s="29">
        <f t="shared" si="11"/>
        <v>225</v>
      </c>
      <c r="F27" s="29">
        <f t="shared" si="12"/>
        <v>120</v>
      </c>
      <c r="G27" s="5"/>
      <c r="H27" s="2"/>
      <c r="I27" s="2"/>
      <c r="J27" s="2"/>
      <c r="K27" s="2"/>
      <c r="L27" s="2"/>
      <c r="M27" s="2"/>
      <c r="N27" s="2"/>
      <c r="O27" s="65"/>
      <c r="P27" s="2"/>
      <c r="Q27" s="3">
        <v>7</v>
      </c>
      <c r="R27" s="4">
        <v>7</v>
      </c>
      <c r="S27" s="3">
        <v>4</v>
      </c>
      <c r="T27" s="3">
        <f t="shared" si="13"/>
        <v>49</v>
      </c>
      <c r="U27" s="28">
        <f t="shared" si="14"/>
        <v>16</v>
      </c>
      <c r="V27" s="28">
        <f t="shared" si="15"/>
        <v>28</v>
      </c>
      <c r="W27" s="5"/>
      <c r="X27" s="2"/>
      <c r="Y27" s="2"/>
      <c r="Z27" s="2"/>
      <c r="AA27" s="2"/>
      <c r="AB27" s="2"/>
      <c r="AC27" s="2"/>
      <c r="AD27" s="2"/>
      <c r="AE27" s="65"/>
      <c r="AG27" s="12">
        <v>7</v>
      </c>
      <c r="AH27" s="17">
        <v>7</v>
      </c>
      <c r="AI27" s="12">
        <v>11</v>
      </c>
      <c r="AJ27" s="18">
        <f t="shared" si="16"/>
        <v>49</v>
      </c>
      <c r="AK27" s="32">
        <f t="shared" si="17"/>
        <v>121</v>
      </c>
      <c r="AL27" s="32">
        <f t="shared" si="18"/>
        <v>77</v>
      </c>
      <c r="AM27" s="15"/>
      <c r="AT27" s="2"/>
    </row>
    <row r="28" spans="1:46" x14ac:dyDescent="0.25">
      <c r="A28" s="3">
        <v>9</v>
      </c>
      <c r="B28" s="4">
        <v>9</v>
      </c>
      <c r="C28" s="4">
        <v>19</v>
      </c>
      <c r="D28" s="3">
        <f t="shared" si="10"/>
        <v>81</v>
      </c>
      <c r="E28" s="29">
        <f t="shared" si="11"/>
        <v>361</v>
      </c>
      <c r="F28" s="29">
        <f t="shared" si="12"/>
        <v>171</v>
      </c>
      <c r="G28" s="5"/>
      <c r="H28" s="2"/>
      <c r="I28" s="2"/>
      <c r="J28" s="2"/>
      <c r="K28" s="2"/>
      <c r="L28" s="2"/>
      <c r="M28" s="2"/>
      <c r="N28" s="2"/>
      <c r="O28" s="65"/>
      <c r="P28" s="2"/>
      <c r="Q28" s="3">
        <v>8</v>
      </c>
      <c r="R28" s="4">
        <v>8</v>
      </c>
      <c r="S28" s="3">
        <v>8</v>
      </c>
      <c r="T28" s="3">
        <f t="shared" si="13"/>
        <v>64</v>
      </c>
      <c r="U28" s="28">
        <f t="shared" si="14"/>
        <v>64</v>
      </c>
      <c r="V28" s="28">
        <f t="shared" si="15"/>
        <v>64</v>
      </c>
      <c r="W28" s="5"/>
      <c r="X28" s="2"/>
      <c r="Y28" s="2"/>
      <c r="Z28" s="2"/>
      <c r="AA28" s="2"/>
      <c r="AB28" s="2"/>
      <c r="AC28" s="2"/>
      <c r="AD28" s="2"/>
      <c r="AE28" s="65"/>
      <c r="AG28" s="12">
        <v>8</v>
      </c>
      <c r="AH28" s="17">
        <v>8</v>
      </c>
      <c r="AI28" s="12">
        <v>15</v>
      </c>
      <c r="AJ28" s="18">
        <f t="shared" si="16"/>
        <v>64</v>
      </c>
      <c r="AK28" s="32">
        <f t="shared" si="17"/>
        <v>225</v>
      </c>
      <c r="AL28" s="32">
        <f t="shared" si="18"/>
        <v>120</v>
      </c>
      <c r="AM28" s="15"/>
      <c r="AT28" s="2"/>
    </row>
    <row r="29" spans="1:46" x14ac:dyDescent="0.25">
      <c r="A29" s="6" t="s">
        <v>0</v>
      </c>
      <c r="B29" s="3">
        <f>SUM(B20:B28)</f>
        <v>45</v>
      </c>
      <c r="C29" s="3">
        <f>SUM(C20:C28)</f>
        <v>91</v>
      </c>
      <c r="D29" s="3">
        <f>SUM(D20:D28)</f>
        <v>285</v>
      </c>
      <c r="E29" s="29">
        <f>SUM(E20:E28)</f>
        <v>1175</v>
      </c>
      <c r="F29" s="29">
        <f>SUM(F20:F28)</f>
        <v>545</v>
      </c>
      <c r="G29" s="5"/>
      <c r="H29" s="2"/>
      <c r="I29" s="2"/>
      <c r="J29" s="2"/>
      <c r="K29" s="2"/>
      <c r="L29" s="2"/>
      <c r="M29" s="2"/>
      <c r="N29" s="2"/>
      <c r="O29" s="65"/>
      <c r="P29" s="2"/>
      <c r="Q29" s="3">
        <v>9</v>
      </c>
      <c r="R29" s="4">
        <v>9</v>
      </c>
      <c r="S29" s="3">
        <v>2</v>
      </c>
      <c r="T29" s="3">
        <f t="shared" si="13"/>
        <v>81</v>
      </c>
      <c r="U29" s="28">
        <f t="shared" si="14"/>
        <v>4</v>
      </c>
      <c r="V29" s="28">
        <f t="shared" si="15"/>
        <v>18</v>
      </c>
      <c r="W29" s="5"/>
      <c r="X29" s="2"/>
      <c r="Y29" s="2"/>
      <c r="Z29" s="2"/>
      <c r="AA29" s="2"/>
      <c r="AB29" s="2"/>
      <c r="AC29" s="2"/>
      <c r="AD29" s="2"/>
      <c r="AE29" s="65"/>
      <c r="AG29" s="12">
        <v>9</v>
      </c>
      <c r="AH29" s="17">
        <v>9</v>
      </c>
      <c r="AI29" s="12">
        <v>19</v>
      </c>
      <c r="AJ29" s="18">
        <f t="shared" si="16"/>
        <v>81</v>
      </c>
      <c r="AK29" s="32">
        <f t="shared" si="17"/>
        <v>361</v>
      </c>
      <c r="AL29" s="32">
        <f t="shared" si="18"/>
        <v>171</v>
      </c>
      <c r="AM29" s="15"/>
      <c r="AT29" s="2"/>
    </row>
    <row r="30" spans="1:46" x14ac:dyDescent="0.25">
      <c r="A30" s="7" t="s">
        <v>1</v>
      </c>
      <c r="B30" s="6"/>
      <c r="C30" s="6"/>
      <c r="D30" s="4">
        <f>D29-B29*B29/A28</f>
        <v>60</v>
      </c>
      <c r="E30" s="8">
        <f>E29-C29*C29/A28</f>
        <v>254.88888888888891</v>
      </c>
      <c r="F30" s="28">
        <f>F29-B29*C29/A28</f>
        <v>90</v>
      </c>
      <c r="G30" s="5"/>
      <c r="H30" s="2"/>
      <c r="I30" s="2"/>
      <c r="J30" s="2"/>
      <c r="K30" s="2"/>
      <c r="L30" s="2"/>
      <c r="M30" s="2"/>
      <c r="N30" s="2"/>
      <c r="O30" s="65"/>
      <c r="P30" s="2"/>
      <c r="Q30" s="6" t="s">
        <v>0</v>
      </c>
      <c r="R30" s="4">
        <f>SUM(R21:R29)</f>
        <v>45</v>
      </c>
      <c r="S30" s="4">
        <f>SUM(S21:S29)</f>
        <v>91</v>
      </c>
      <c r="T30" s="3">
        <f>SUM(T21:T29)</f>
        <v>285</v>
      </c>
      <c r="U30" s="29">
        <f>SUM(U21:U29)</f>
        <v>1175</v>
      </c>
      <c r="V30" s="29">
        <f>SUM(V21:V29)</f>
        <v>365</v>
      </c>
      <c r="W30" s="5"/>
      <c r="X30" s="2"/>
      <c r="Y30" s="2"/>
      <c r="Z30" s="2"/>
      <c r="AA30" s="2"/>
      <c r="AB30" s="2"/>
      <c r="AC30" s="2"/>
      <c r="AD30" s="2"/>
      <c r="AE30" s="65"/>
      <c r="AG30" s="7" t="s">
        <v>0</v>
      </c>
      <c r="AH30" s="12">
        <f>SUM(AH21:AH29)</f>
        <v>45</v>
      </c>
      <c r="AI30" s="12">
        <f t="shared" ref="AI30" si="19">SUM(AI21:AI29)</f>
        <v>94</v>
      </c>
      <c r="AJ30" s="12">
        <f t="shared" ref="AJ30" si="20">SUM(AJ21:AJ29)</f>
        <v>285</v>
      </c>
      <c r="AK30" s="31">
        <f t="shared" ref="AK30" si="21">SUM(AK21:AK29)</f>
        <v>1162</v>
      </c>
      <c r="AL30" s="31">
        <f t="shared" ref="AL30" si="22">SUM(AL21:AL29)</f>
        <v>565</v>
      </c>
      <c r="AM30" s="15"/>
      <c r="AT30" s="2"/>
    </row>
    <row r="31" spans="1:46" x14ac:dyDescent="0.25">
      <c r="A31" s="7" t="s">
        <v>2</v>
      </c>
      <c r="B31" s="6"/>
      <c r="C31" s="6"/>
      <c r="D31" s="6"/>
      <c r="E31" s="30"/>
      <c r="F31" s="9">
        <f>F30/SQRT(D30*E30)</f>
        <v>0.72776544694810708</v>
      </c>
      <c r="G31" s="5"/>
      <c r="H31" s="2"/>
      <c r="I31" s="2"/>
      <c r="J31" s="2"/>
      <c r="K31" s="2"/>
      <c r="L31" s="2"/>
      <c r="M31" s="2"/>
      <c r="N31" s="2"/>
      <c r="O31" s="65"/>
      <c r="P31" s="2"/>
      <c r="Q31" s="6" t="s">
        <v>1</v>
      </c>
      <c r="R31" s="6"/>
      <c r="S31" s="6"/>
      <c r="T31" s="12">
        <f>T30-R30*R30/Q29</f>
        <v>60</v>
      </c>
      <c r="U31" s="20">
        <f>U30-S30*S30/Q29</f>
        <v>254.88888888888891</v>
      </c>
      <c r="V31" s="32">
        <f>V30-R30*S30/Q29</f>
        <v>-90</v>
      </c>
      <c r="W31" s="5"/>
      <c r="X31" s="2"/>
      <c r="Y31" s="2"/>
      <c r="Z31" s="2"/>
      <c r="AA31" s="2"/>
      <c r="AB31" s="2"/>
      <c r="AC31" s="2"/>
      <c r="AD31" s="2"/>
      <c r="AE31" s="65"/>
      <c r="AG31" s="7" t="s">
        <v>1</v>
      </c>
      <c r="AH31" s="7"/>
      <c r="AI31" s="7"/>
      <c r="AJ31" s="12">
        <f>AJ30-AH30*AH30/AG29</f>
        <v>60</v>
      </c>
      <c r="AK31" s="19">
        <f>AK30-AI30*AI30/AG29</f>
        <v>180.22222222222217</v>
      </c>
      <c r="AL31" s="32">
        <f>AL30-AH30*AI30/AG29</f>
        <v>95</v>
      </c>
      <c r="AM31" s="15"/>
      <c r="AT31" s="2"/>
    </row>
    <row r="32" spans="1:46" x14ac:dyDescent="0.25">
      <c r="B32" s="2"/>
      <c r="C32" s="2"/>
      <c r="D32" s="2"/>
      <c r="E32" s="27"/>
      <c r="F32" s="27"/>
      <c r="G32" s="2"/>
      <c r="H32" s="10"/>
      <c r="I32" s="10"/>
      <c r="J32" s="10"/>
      <c r="K32" s="10"/>
      <c r="L32" s="10"/>
      <c r="M32" s="10"/>
      <c r="N32" s="2"/>
      <c r="O32" s="65"/>
      <c r="P32" s="2"/>
      <c r="Q32" s="7" t="s">
        <v>2</v>
      </c>
      <c r="R32" s="6"/>
      <c r="S32" s="6"/>
      <c r="T32" s="14"/>
      <c r="U32" s="33"/>
      <c r="V32" s="8">
        <f>V31/SQRT(T31*U31)</f>
        <v>-0.72776544694810708</v>
      </c>
      <c r="W32" s="5"/>
      <c r="X32" s="2"/>
      <c r="Y32" s="2"/>
      <c r="Z32" s="2"/>
      <c r="AA32" s="2"/>
      <c r="AB32" s="2"/>
      <c r="AC32" s="2"/>
      <c r="AD32" s="2"/>
      <c r="AE32" s="65"/>
      <c r="AG32" s="7" t="s">
        <v>2</v>
      </c>
      <c r="AH32" s="7"/>
      <c r="AI32" s="7"/>
      <c r="AJ32" s="7"/>
      <c r="AK32" s="35"/>
      <c r="AL32" s="20">
        <f>AL31/SQRT(AJ31*AK31)</f>
        <v>0.91357416549340265</v>
      </c>
      <c r="AM32" s="15"/>
      <c r="AT32" s="2"/>
    </row>
    <row r="33" spans="1:46" x14ac:dyDescent="0.25">
      <c r="A33" s="1" t="s">
        <v>11</v>
      </c>
      <c r="B33" s="2"/>
      <c r="C33" s="2"/>
      <c r="D33" s="2"/>
      <c r="E33" s="27"/>
      <c r="F33" s="27"/>
      <c r="G33" s="5"/>
      <c r="H33" s="2"/>
      <c r="I33" s="2"/>
      <c r="J33" s="2"/>
      <c r="K33" s="2"/>
      <c r="L33" s="2"/>
      <c r="M33" s="2"/>
      <c r="N33" s="2"/>
      <c r="O33" s="65"/>
      <c r="P33" s="2"/>
      <c r="R33" s="2"/>
      <c r="S33" s="2"/>
      <c r="T33" s="2"/>
      <c r="U33" s="27"/>
      <c r="V33" s="27"/>
      <c r="W33" s="5"/>
      <c r="X33" s="2"/>
      <c r="Y33" s="2"/>
      <c r="Z33" s="2"/>
      <c r="AA33" s="2"/>
      <c r="AB33" s="2"/>
      <c r="AC33" s="2"/>
      <c r="AD33" s="2"/>
      <c r="AE33" s="65"/>
      <c r="AH33" s="2"/>
      <c r="AI33" s="2"/>
      <c r="AJ33" s="2"/>
      <c r="AK33" s="27"/>
      <c r="AL33" s="27"/>
      <c r="AM33" s="2"/>
      <c r="AN33" s="2"/>
      <c r="AO33" s="2"/>
      <c r="AP33" s="2"/>
      <c r="AQ33" s="2"/>
      <c r="AR33" s="2"/>
      <c r="AS33" s="2"/>
      <c r="AT33" s="2"/>
    </row>
    <row r="34" spans="1:46" ht="20.25" x14ac:dyDescent="0.3">
      <c r="A34" s="3" t="s">
        <v>8</v>
      </c>
      <c r="B34" s="3" t="s">
        <v>3</v>
      </c>
      <c r="C34" s="3" t="s">
        <v>4</v>
      </c>
      <c r="D34" s="3" t="s">
        <v>5</v>
      </c>
      <c r="E34" s="28" t="s">
        <v>6</v>
      </c>
      <c r="F34" s="28" t="s">
        <v>7</v>
      </c>
      <c r="G34" s="2"/>
      <c r="H34" s="40">
        <f>F46</f>
        <v>1</v>
      </c>
      <c r="I34" s="39" t="s">
        <v>31</v>
      </c>
      <c r="J34" s="2"/>
      <c r="K34" s="2"/>
      <c r="L34" s="2"/>
      <c r="M34" s="2"/>
      <c r="N34" s="2"/>
      <c r="O34" s="65"/>
      <c r="P34" s="2"/>
      <c r="Q34" s="1" t="s">
        <v>14</v>
      </c>
      <c r="R34" s="2"/>
      <c r="S34" s="2"/>
      <c r="T34" s="2"/>
      <c r="U34" s="27"/>
      <c r="V34" s="27"/>
      <c r="W34" s="5"/>
      <c r="X34" s="2"/>
      <c r="Y34" s="2"/>
      <c r="Z34" s="2"/>
      <c r="AA34" s="2"/>
      <c r="AB34" s="2"/>
      <c r="AC34" s="2"/>
      <c r="AD34" s="2"/>
      <c r="AE34" s="65"/>
      <c r="AG34" s="1" t="s">
        <v>17</v>
      </c>
      <c r="AK34" s="26"/>
      <c r="AL34" s="26"/>
      <c r="AM34" s="15"/>
      <c r="AT34" s="2"/>
    </row>
    <row r="35" spans="1:46" ht="20.25" x14ac:dyDescent="0.3">
      <c r="A35" s="3">
        <v>1</v>
      </c>
      <c r="B35" s="3">
        <v>1</v>
      </c>
      <c r="C35" s="3">
        <v>1</v>
      </c>
      <c r="D35" s="3">
        <f>B35*B35</f>
        <v>1</v>
      </c>
      <c r="E35" s="29">
        <f>C35*C35</f>
        <v>1</v>
      </c>
      <c r="F35" s="29">
        <f>B35*C35</f>
        <v>1</v>
      </c>
      <c r="G35" s="2"/>
      <c r="H35" s="2"/>
      <c r="I35" s="2"/>
      <c r="J35" s="2"/>
      <c r="K35" s="2"/>
      <c r="L35" s="2"/>
      <c r="M35" s="2"/>
      <c r="N35" s="2"/>
      <c r="O35" s="65"/>
      <c r="P35" s="2"/>
      <c r="Q35" s="3" t="s">
        <v>8</v>
      </c>
      <c r="R35" s="3" t="s">
        <v>3</v>
      </c>
      <c r="S35" s="11" t="s">
        <v>4</v>
      </c>
      <c r="T35" s="3" t="s">
        <v>5</v>
      </c>
      <c r="U35" s="28" t="s">
        <v>6</v>
      </c>
      <c r="V35" s="28" t="s">
        <v>7</v>
      </c>
      <c r="W35" s="2"/>
      <c r="X35" s="40">
        <f>V47</f>
        <v>-1</v>
      </c>
      <c r="Y35" s="39" t="s">
        <v>31</v>
      </c>
      <c r="Z35" s="2"/>
      <c r="AA35" s="2"/>
      <c r="AB35" s="2"/>
      <c r="AC35" s="2"/>
      <c r="AD35" s="2"/>
      <c r="AE35" s="65"/>
      <c r="AG35" s="3" t="s">
        <v>8</v>
      </c>
      <c r="AH35" s="13" t="s">
        <v>3</v>
      </c>
      <c r="AI35" s="16" t="s">
        <v>4</v>
      </c>
      <c r="AJ35" s="13" t="s">
        <v>5</v>
      </c>
      <c r="AK35" s="34" t="s">
        <v>6</v>
      </c>
      <c r="AL35" s="34" t="s">
        <v>7</v>
      </c>
      <c r="AN35" s="38">
        <f>AL47</f>
        <v>0.8013876853447538</v>
      </c>
      <c r="AO35" s="39" t="s">
        <v>31</v>
      </c>
      <c r="AT35" s="2"/>
    </row>
    <row r="36" spans="1:46" x14ac:dyDescent="0.25">
      <c r="A36" s="3">
        <v>2</v>
      </c>
      <c r="B36" s="3">
        <v>2</v>
      </c>
      <c r="C36" s="3">
        <v>2</v>
      </c>
      <c r="D36" s="3">
        <f t="shared" ref="D36:D43" si="23">B36*B36</f>
        <v>4</v>
      </c>
      <c r="E36" s="29">
        <f t="shared" ref="E36:E43" si="24">C36*C36</f>
        <v>4</v>
      </c>
      <c r="F36" s="29">
        <f t="shared" ref="F36:F43" si="25">B36*C36</f>
        <v>4</v>
      </c>
      <c r="G36" s="2"/>
      <c r="H36" s="2"/>
      <c r="I36" s="2"/>
      <c r="J36" s="2"/>
      <c r="K36" s="2"/>
      <c r="L36" s="2"/>
      <c r="M36" s="2"/>
      <c r="N36" s="2"/>
      <c r="O36" s="65"/>
      <c r="P36" s="2"/>
      <c r="Q36" s="3">
        <v>1</v>
      </c>
      <c r="R36" s="3">
        <v>1</v>
      </c>
      <c r="S36" s="3">
        <v>9</v>
      </c>
      <c r="T36" s="3">
        <f>R36*R36</f>
        <v>1</v>
      </c>
      <c r="U36" s="29">
        <f>S36*S36</f>
        <v>81</v>
      </c>
      <c r="V36" s="29">
        <f>R36*S36</f>
        <v>9</v>
      </c>
      <c r="W36" s="2"/>
      <c r="X36" s="2"/>
      <c r="Y36" s="2"/>
      <c r="Z36" s="2"/>
      <c r="AA36" s="2"/>
      <c r="AB36" s="2"/>
      <c r="AC36" s="2"/>
      <c r="AD36" s="2"/>
      <c r="AE36" s="65"/>
      <c r="AG36" s="12">
        <v>1</v>
      </c>
      <c r="AH36" s="17">
        <v>1</v>
      </c>
      <c r="AI36" s="3">
        <v>2</v>
      </c>
      <c r="AJ36" s="18">
        <f>AH36*AH36</f>
        <v>1</v>
      </c>
      <c r="AK36" s="32">
        <f>AI36*AI36</f>
        <v>4</v>
      </c>
      <c r="AL36" s="32">
        <f>AH36*AI36</f>
        <v>2</v>
      </c>
      <c r="AT36" s="2"/>
    </row>
    <row r="37" spans="1:46" x14ac:dyDescent="0.25">
      <c r="A37" s="3">
        <v>3</v>
      </c>
      <c r="B37" s="3">
        <v>3</v>
      </c>
      <c r="C37" s="3">
        <v>3</v>
      </c>
      <c r="D37" s="3">
        <f t="shared" si="23"/>
        <v>9</v>
      </c>
      <c r="E37" s="29">
        <f t="shared" si="24"/>
        <v>9</v>
      </c>
      <c r="F37" s="29">
        <f t="shared" si="25"/>
        <v>9</v>
      </c>
      <c r="G37" s="2"/>
      <c r="H37" s="2"/>
      <c r="I37" s="2"/>
      <c r="J37" s="2"/>
      <c r="K37" s="2"/>
      <c r="L37" s="2"/>
      <c r="M37" s="2"/>
      <c r="N37" s="2"/>
      <c r="O37" s="65"/>
      <c r="P37" s="2"/>
      <c r="Q37" s="3">
        <v>2</v>
      </c>
      <c r="R37" s="3">
        <v>2</v>
      </c>
      <c r="S37" s="3">
        <v>8</v>
      </c>
      <c r="T37" s="3">
        <f t="shared" ref="T37:T44" si="26">R37*R37</f>
        <v>4</v>
      </c>
      <c r="U37" s="29">
        <f t="shared" ref="U37:U44" si="27">S37*S37</f>
        <v>64</v>
      </c>
      <c r="V37" s="29">
        <f t="shared" ref="V37:V44" si="28">R37*S37</f>
        <v>16</v>
      </c>
      <c r="W37" s="2"/>
      <c r="X37" s="2"/>
      <c r="Y37" s="2"/>
      <c r="Z37" s="2"/>
      <c r="AA37" s="2"/>
      <c r="AB37" s="2"/>
      <c r="AC37" s="2"/>
      <c r="AD37" s="2"/>
      <c r="AE37" s="65"/>
      <c r="AG37" s="12">
        <v>2</v>
      </c>
      <c r="AH37" s="17">
        <v>2</v>
      </c>
      <c r="AI37" s="12">
        <v>4</v>
      </c>
      <c r="AJ37" s="18">
        <f t="shared" ref="AJ37:AJ44" si="29">AH37*AH37</f>
        <v>4</v>
      </c>
      <c r="AK37" s="32">
        <f t="shared" ref="AK37:AK44" si="30">AI37*AI37</f>
        <v>16</v>
      </c>
      <c r="AL37" s="32">
        <f t="shared" ref="AL37:AL44" si="31">AH37*AI37</f>
        <v>8</v>
      </c>
      <c r="AT37" s="2"/>
    </row>
    <row r="38" spans="1:46" x14ac:dyDescent="0.25">
      <c r="A38" s="3">
        <v>4</v>
      </c>
      <c r="B38" s="4">
        <v>4</v>
      </c>
      <c r="C38" s="4">
        <v>4</v>
      </c>
      <c r="D38" s="3">
        <f t="shared" si="23"/>
        <v>16</v>
      </c>
      <c r="E38" s="29">
        <f t="shared" si="24"/>
        <v>16</v>
      </c>
      <c r="F38" s="29">
        <f t="shared" si="25"/>
        <v>16</v>
      </c>
      <c r="G38" s="2"/>
      <c r="H38" s="2"/>
      <c r="I38" s="2"/>
      <c r="J38" s="2"/>
      <c r="K38" s="2"/>
      <c r="L38" s="2"/>
      <c r="M38" s="2"/>
      <c r="N38" s="2"/>
      <c r="O38" s="65"/>
      <c r="P38" s="2"/>
      <c r="Q38" s="3">
        <v>3</v>
      </c>
      <c r="R38" s="3">
        <v>3</v>
      </c>
      <c r="S38" s="3">
        <v>7</v>
      </c>
      <c r="T38" s="3">
        <f t="shared" si="26"/>
        <v>9</v>
      </c>
      <c r="U38" s="29">
        <f t="shared" si="27"/>
        <v>49</v>
      </c>
      <c r="V38" s="29">
        <f t="shared" si="28"/>
        <v>21</v>
      </c>
      <c r="W38" s="2"/>
      <c r="X38" s="2"/>
      <c r="Y38" s="2"/>
      <c r="Z38" s="2"/>
      <c r="AA38" s="2"/>
      <c r="AB38" s="2"/>
      <c r="AC38" s="2"/>
      <c r="AD38" s="2"/>
      <c r="AE38" s="65"/>
      <c r="AG38" s="12">
        <v>3</v>
      </c>
      <c r="AH38" s="17">
        <v>3</v>
      </c>
      <c r="AI38" s="12">
        <v>7</v>
      </c>
      <c r="AJ38" s="18">
        <f t="shared" si="29"/>
        <v>9</v>
      </c>
      <c r="AK38" s="32">
        <f t="shared" si="30"/>
        <v>49</v>
      </c>
      <c r="AL38" s="32">
        <f t="shared" si="31"/>
        <v>21</v>
      </c>
      <c r="AT38" s="2"/>
    </row>
    <row r="39" spans="1:46" x14ac:dyDescent="0.25">
      <c r="A39" s="3">
        <v>5</v>
      </c>
      <c r="B39" s="4">
        <v>5</v>
      </c>
      <c r="C39" s="4">
        <v>5</v>
      </c>
      <c r="D39" s="3">
        <f t="shared" si="23"/>
        <v>25</v>
      </c>
      <c r="E39" s="29">
        <f t="shared" si="24"/>
        <v>25</v>
      </c>
      <c r="F39" s="29">
        <f t="shared" si="25"/>
        <v>25</v>
      </c>
      <c r="G39" s="2"/>
      <c r="H39" s="2"/>
      <c r="I39" s="2"/>
      <c r="J39" s="2"/>
      <c r="K39" s="2"/>
      <c r="L39" s="2"/>
      <c r="M39" s="2"/>
      <c r="N39" s="2"/>
      <c r="O39" s="65"/>
      <c r="P39" s="2"/>
      <c r="Q39" s="3">
        <v>4</v>
      </c>
      <c r="R39" s="4">
        <v>4</v>
      </c>
      <c r="S39" s="4">
        <v>6</v>
      </c>
      <c r="T39" s="3">
        <f t="shared" si="26"/>
        <v>16</v>
      </c>
      <c r="U39" s="29">
        <f t="shared" si="27"/>
        <v>36</v>
      </c>
      <c r="V39" s="29">
        <f t="shared" si="28"/>
        <v>24</v>
      </c>
      <c r="W39" s="2"/>
      <c r="X39" s="2"/>
      <c r="Y39" s="2"/>
      <c r="Z39" s="2"/>
      <c r="AA39" s="2"/>
      <c r="AB39" s="2"/>
      <c r="AC39" s="2"/>
      <c r="AD39" s="2"/>
      <c r="AE39" s="65"/>
      <c r="AG39" s="12">
        <v>4</v>
      </c>
      <c r="AH39" s="17">
        <v>4</v>
      </c>
      <c r="AI39" s="12">
        <v>7</v>
      </c>
      <c r="AJ39" s="18">
        <f t="shared" si="29"/>
        <v>16</v>
      </c>
      <c r="AK39" s="32">
        <f t="shared" si="30"/>
        <v>49</v>
      </c>
      <c r="AL39" s="32">
        <f t="shared" si="31"/>
        <v>28</v>
      </c>
      <c r="AT39" s="2"/>
    </row>
    <row r="40" spans="1:46" x14ac:dyDescent="0.25">
      <c r="A40" s="3">
        <v>6</v>
      </c>
      <c r="B40" s="4">
        <v>6</v>
      </c>
      <c r="C40" s="4">
        <v>6</v>
      </c>
      <c r="D40" s="3">
        <f t="shared" si="23"/>
        <v>36</v>
      </c>
      <c r="E40" s="29">
        <f t="shared" si="24"/>
        <v>36</v>
      </c>
      <c r="F40" s="29">
        <f t="shared" si="25"/>
        <v>36</v>
      </c>
      <c r="G40" s="5"/>
      <c r="H40" s="2"/>
      <c r="I40" s="2"/>
      <c r="J40" s="2"/>
      <c r="K40" s="2"/>
      <c r="L40" s="2"/>
      <c r="M40" s="2"/>
      <c r="N40" s="2"/>
      <c r="O40" s="65"/>
      <c r="P40" s="2"/>
      <c r="Q40" s="3">
        <v>5</v>
      </c>
      <c r="R40" s="4">
        <v>5</v>
      </c>
      <c r="S40" s="4">
        <v>5</v>
      </c>
      <c r="T40" s="3">
        <f t="shared" si="26"/>
        <v>25</v>
      </c>
      <c r="U40" s="29">
        <f t="shared" si="27"/>
        <v>25</v>
      </c>
      <c r="V40" s="29">
        <f t="shared" si="28"/>
        <v>25</v>
      </c>
      <c r="W40" s="2"/>
      <c r="X40" s="2"/>
      <c r="Y40" s="2"/>
      <c r="Z40" s="2"/>
      <c r="AA40" s="2"/>
      <c r="AB40" s="2"/>
      <c r="AC40" s="2"/>
      <c r="AD40" s="2"/>
      <c r="AE40" s="65"/>
      <c r="AG40" s="12">
        <v>5</v>
      </c>
      <c r="AH40" s="17">
        <v>5</v>
      </c>
      <c r="AI40" s="12">
        <v>13</v>
      </c>
      <c r="AJ40" s="18">
        <f t="shared" si="29"/>
        <v>25</v>
      </c>
      <c r="AK40" s="32">
        <f t="shared" si="30"/>
        <v>169</v>
      </c>
      <c r="AL40" s="32">
        <f t="shared" si="31"/>
        <v>65</v>
      </c>
      <c r="AT40" s="2"/>
    </row>
    <row r="41" spans="1:46" x14ac:dyDescent="0.25">
      <c r="A41" s="3">
        <v>7</v>
      </c>
      <c r="B41" s="4">
        <v>7</v>
      </c>
      <c r="C41" s="4">
        <v>7</v>
      </c>
      <c r="D41" s="3">
        <f t="shared" si="23"/>
        <v>49</v>
      </c>
      <c r="E41" s="29">
        <f t="shared" si="24"/>
        <v>49</v>
      </c>
      <c r="F41" s="29">
        <f t="shared" si="25"/>
        <v>49</v>
      </c>
      <c r="G41" s="5"/>
      <c r="H41" s="2"/>
      <c r="I41" s="2"/>
      <c r="J41" s="2"/>
      <c r="K41" s="2"/>
      <c r="L41" s="2"/>
      <c r="M41" s="2"/>
      <c r="N41" s="2"/>
      <c r="O41" s="65"/>
      <c r="P41" s="2"/>
      <c r="Q41" s="3">
        <v>6</v>
      </c>
      <c r="R41" s="4">
        <v>6</v>
      </c>
      <c r="S41" s="4">
        <v>4</v>
      </c>
      <c r="T41" s="3">
        <f t="shared" si="26"/>
        <v>36</v>
      </c>
      <c r="U41" s="29">
        <f t="shared" si="27"/>
        <v>16</v>
      </c>
      <c r="V41" s="29">
        <f t="shared" si="28"/>
        <v>24</v>
      </c>
      <c r="W41" s="5"/>
      <c r="X41" s="2"/>
      <c r="Y41" s="2"/>
      <c r="Z41" s="2"/>
      <c r="AA41" s="2"/>
      <c r="AB41" s="2"/>
      <c r="AC41" s="2"/>
      <c r="AD41" s="2"/>
      <c r="AE41" s="65"/>
      <c r="AG41" s="12">
        <v>6</v>
      </c>
      <c r="AH41" s="17">
        <v>6</v>
      </c>
      <c r="AI41" s="12">
        <v>6</v>
      </c>
      <c r="AJ41" s="18">
        <f t="shared" si="29"/>
        <v>36</v>
      </c>
      <c r="AK41" s="32">
        <f t="shared" si="30"/>
        <v>36</v>
      </c>
      <c r="AL41" s="32">
        <f t="shared" si="31"/>
        <v>36</v>
      </c>
      <c r="AM41" s="15"/>
      <c r="AT41" s="2"/>
    </row>
    <row r="42" spans="1:46" x14ac:dyDescent="0.25">
      <c r="A42" s="3">
        <v>8</v>
      </c>
      <c r="B42" s="4">
        <v>8</v>
      </c>
      <c r="C42" s="4">
        <v>8</v>
      </c>
      <c r="D42" s="3">
        <f t="shared" si="23"/>
        <v>64</v>
      </c>
      <c r="E42" s="29">
        <f t="shared" si="24"/>
        <v>64</v>
      </c>
      <c r="F42" s="29">
        <f t="shared" si="25"/>
        <v>64</v>
      </c>
      <c r="G42" s="5"/>
      <c r="H42" s="2"/>
      <c r="I42" s="2"/>
      <c r="J42" s="2"/>
      <c r="K42" s="2"/>
      <c r="L42" s="2"/>
      <c r="M42" s="2"/>
      <c r="N42" s="2"/>
      <c r="O42" s="65"/>
      <c r="P42" s="2"/>
      <c r="Q42" s="3">
        <v>7</v>
      </c>
      <c r="R42" s="4">
        <v>7</v>
      </c>
      <c r="S42" s="4">
        <v>3</v>
      </c>
      <c r="T42" s="3">
        <f t="shared" si="26"/>
        <v>49</v>
      </c>
      <c r="U42" s="29">
        <f t="shared" si="27"/>
        <v>9</v>
      </c>
      <c r="V42" s="29">
        <f t="shared" si="28"/>
        <v>21</v>
      </c>
      <c r="W42" s="5"/>
      <c r="X42" s="2"/>
      <c r="Y42" s="2"/>
      <c r="Z42" s="2"/>
      <c r="AA42" s="2"/>
      <c r="AB42" s="2"/>
      <c r="AC42" s="2"/>
      <c r="AD42" s="2"/>
      <c r="AE42" s="65"/>
      <c r="AG42" s="12">
        <v>7</v>
      </c>
      <c r="AH42" s="17">
        <v>7</v>
      </c>
      <c r="AI42" s="12">
        <v>17</v>
      </c>
      <c r="AJ42" s="18">
        <f t="shared" si="29"/>
        <v>49</v>
      </c>
      <c r="AK42" s="32">
        <f t="shared" si="30"/>
        <v>289</v>
      </c>
      <c r="AL42" s="32">
        <f t="shared" si="31"/>
        <v>119</v>
      </c>
      <c r="AM42" s="15"/>
      <c r="AT42" s="2"/>
    </row>
    <row r="43" spans="1:46" x14ac:dyDescent="0.25">
      <c r="A43" s="3">
        <v>9</v>
      </c>
      <c r="B43" s="4">
        <v>9</v>
      </c>
      <c r="C43" s="4">
        <v>9</v>
      </c>
      <c r="D43" s="3">
        <f t="shared" si="23"/>
        <v>81</v>
      </c>
      <c r="E43" s="29">
        <f t="shared" si="24"/>
        <v>81</v>
      </c>
      <c r="F43" s="29">
        <f t="shared" si="25"/>
        <v>81</v>
      </c>
      <c r="G43" s="5"/>
      <c r="H43" s="2"/>
      <c r="I43" s="2"/>
      <c r="J43" s="2"/>
      <c r="K43" s="2"/>
      <c r="L43" s="2"/>
      <c r="M43" s="2"/>
      <c r="N43" s="2"/>
      <c r="O43" s="65"/>
      <c r="P43" s="2"/>
      <c r="Q43" s="3">
        <v>8</v>
      </c>
      <c r="R43" s="4">
        <v>8</v>
      </c>
      <c r="S43" s="4">
        <v>2</v>
      </c>
      <c r="T43" s="3">
        <f t="shared" si="26"/>
        <v>64</v>
      </c>
      <c r="U43" s="29">
        <f t="shared" si="27"/>
        <v>4</v>
      </c>
      <c r="V43" s="29">
        <f t="shared" si="28"/>
        <v>16</v>
      </c>
      <c r="W43" s="5"/>
      <c r="X43" s="2"/>
      <c r="Y43" s="2"/>
      <c r="Z43" s="2"/>
      <c r="AA43" s="2"/>
      <c r="AB43" s="2"/>
      <c r="AC43" s="2"/>
      <c r="AD43" s="2"/>
      <c r="AE43" s="65"/>
      <c r="AG43" s="12">
        <v>8</v>
      </c>
      <c r="AH43" s="17">
        <v>8</v>
      </c>
      <c r="AI43" s="12">
        <v>9</v>
      </c>
      <c r="AJ43" s="18">
        <f t="shared" si="29"/>
        <v>64</v>
      </c>
      <c r="AK43" s="32">
        <f t="shared" si="30"/>
        <v>81</v>
      </c>
      <c r="AL43" s="32">
        <f t="shared" si="31"/>
        <v>72</v>
      </c>
      <c r="AM43" s="15"/>
      <c r="AT43" s="2"/>
    </row>
    <row r="44" spans="1:46" x14ac:dyDescent="0.25">
      <c r="A44" s="6" t="s">
        <v>0</v>
      </c>
      <c r="B44" s="3">
        <f>SUM(B35:B43)</f>
        <v>45</v>
      </c>
      <c r="C44" s="3">
        <f>SUM(C35:C43)</f>
        <v>45</v>
      </c>
      <c r="D44" s="3">
        <f>SUM(D35:D43)</f>
        <v>285</v>
      </c>
      <c r="E44" s="29">
        <f>SUM(E35:E43)</f>
        <v>285</v>
      </c>
      <c r="F44" s="29">
        <f>SUM(F35:F43)</f>
        <v>285</v>
      </c>
      <c r="G44" s="5"/>
      <c r="H44" s="2"/>
      <c r="I44" s="2"/>
      <c r="J44" s="2"/>
      <c r="K44" s="2"/>
      <c r="L44" s="2"/>
      <c r="M44" s="2"/>
      <c r="N44" s="2"/>
      <c r="O44" s="65"/>
      <c r="P44" s="2"/>
      <c r="Q44" s="3">
        <v>9</v>
      </c>
      <c r="R44" s="4">
        <v>9</v>
      </c>
      <c r="S44" s="4">
        <v>1</v>
      </c>
      <c r="T44" s="3">
        <f t="shared" si="26"/>
        <v>81</v>
      </c>
      <c r="U44" s="29">
        <f t="shared" si="27"/>
        <v>1</v>
      </c>
      <c r="V44" s="29">
        <f t="shared" si="28"/>
        <v>9</v>
      </c>
      <c r="W44" s="5"/>
      <c r="X44" s="2"/>
      <c r="Y44" s="2"/>
      <c r="Z44" s="2"/>
      <c r="AA44" s="2"/>
      <c r="AB44" s="2"/>
      <c r="AC44" s="2"/>
      <c r="AD44" s="2"/>
      <c r="AE44" s="65"/>
      <c r="AG44" s="12">
        <v>9</v>
      </c>
      <c r="AH44" s="17">
        <v>9</v>
      </c>
      <c r="AI44" s="12">
        <v>19</v>
      </c>
      <c r="AJ44" s="18">
        <f t="shared" si="29"/>
        <v>81</v>
      </c>
      <c r="AK44" s="32">
        <f t="shared" si="30"/>
        <v>361</v>
      </c>
      <c r="AL44" s="32">
        <f t="shared" si="31"/>
        <v>171</v>
      </c>
      <c r="AM44" s="15"/>
      <c r="AT44" s="2"/>
    </row>
    <row r="45" spans="1:46" x14ac:dyDescent="0.25">
      <c r="A45" s="7" t="s">
        <v>1</v>
      </c>
      <c r="B45" s="6"/>
      <c r="C45" s="6"/>
      <c r="D45" s="4">
        <f>D44-B44*B44/A43</f>
        <v>60</v>
      </c>
      <c r="E45" s="28">
        <f>E44-C44*C44/A43</f>
        <v>60</v>
      </c>
      <c r="F45" s="28">
        <f>F44-B44*C44/A43</f>
        <v>60</v>
      </c>
      <c r="G45" s="5"/>
      <c r="H45" s="2"/>
      <c r="I45" s="2"/>
      <c r="J45" s="2"/>
      <c r="K45" s="2"/>
      <c r="L45" s="2"/>
      <c r="M45" s="2"/>
      <c r="N45" s="2"/>
      <c r="O45" s="65"/>
      <c r="P45" s="2"/>
      <c r="Q45" s="6" t="s">
        <v>0</v>
      </c>
      <c r="R45" s="3">
        <f>SUM(R36:R44)</f>
        <v>45</v>
      </c>
      <c r="S45" s="12">
        <f>SUM(S36:S44)</f>
        <v>45</v>
      </c>
      <c r="T45" s="3">
        <f>SUM(T36:T44)</f>
        <v>285</v>
      </c>
      <c r="U45" s="29">
        <f>SUM(U36:U44)</f>
        <v>285</v>
      </c>
      <c r="V45" s="29">
        <f>SUM(V36:V44)</f>
        <v>165</v>
      </c>
      <c r="W45" s="5"/>
      <c r="X45" s="2"/>
      <c r="Y45" s="2"/>
      <c r="Z45" s="2"/>
      <c r="AA45" s="2"/>
      <c r="AB45" s="2"/>
      <c r="AC45" s="2"/>
      <c r="AD45" s="2"/>
      <c r="AE45" s="65"/>
      <c r="AG45" s="7" t="s">
        <v>0</v>
      </c>
      <c r="AH45" s="12">
        <f>SUM(AH36:AH44)</f>
        <v>45</v>
      </c>
      <c r="AI45" s="12">
        <f t="shared" ref="AI45:AL45" si="32">SUM(AI36:AI44)</f>
        <v>84</v>
      </c>
      <c r="AJ45" s="12">
        <f t="shared" si="32"/>
        <v>285</v>
      </c>
      <c r="AK45" s="31">
        <f t="shared" si="32"/>
        <v>1054</v>
      </c>
      <c r="AL45" s="31">
        <f t="shared" si="32"/>
        <v>522</v>
      </c>
      <c r="AM45" s="15"/>
      <c r="AT45" s="2"/>
    </row>
    <row r="46" spans="1:46" x14ac:dyDescent="0.25">
      <c r="A46" s="7" t="s">
        <v>2</v>
      </c>
      <c r="B46" s="6"/>
      <c r="C46" s="6"/>
      <c r="D46" s="6"/>
      <c r="E46" s="30"/>
      <c r="F46" s="29">
        <f>F45/SQRT(D45*E45)</f>
        <v>1</v>
      </c>
      <c r="G46" s="5"/>
      <c r="H46" s="2"/>
      <c r="I46" s="2"/>
      <c r="J46" s="2"/>
      <c r="K46" s="2"/>
      <c r="L46" s="2"/>
      <c r="M46" s="2"/>
      <c r="N46" s="2"/>
      <c r="O46" s="65"/>
      <c r="P46" s="2"/>
      <c r="Q46" s="7" t="s">
        <v>1</v>
      </c>
      <c r="R46" s="6"/>
      <c r="S46" s="6"/>
      <c r="T46" s="4">
        <f>T45-R45*R45/Q44</f>
        <v>60</v>
      </c>
      <c r="U46" s="28">
        <f>U45-S45*S45/Q44</f>
        <v>60</v>
      </c>
      <c r="V46" s="28">
        <f>V45-R45*S45/Q44</f>
        <v>-60</v>
      </c>
      <c r="W46" s="5"/>
      <c r="X46" s="2"/>
      <c r="Y46" s="2"/>
      <c r="Z46" s="2"/>
      <c r="AA46" s="2"/>
      <c r="AB46" s="2"/>
      <c r="AC46" s="2"/>
      <c r="AD46" s="2"/>
      <c r="AE46" s="65"/>
      <c r="AG46" s="7" t="s">
        <v>1</v>
      </c>
      <c r="AH46" s="7"/>
      <c r="AI46" s="7"/>
      <c r="AJ46" s="12">
        <f>AJ45-AH45*AH45/AG44</f>
        <v>60</v>
      </c>
      <c r="AK46" s="32">
        <f>AK45-AI45*AI45/AG44</f>
        <v>270</v>
      </c>
      <c r="AL46" s="32">
        <f>AL45-AH45*AI45/AG44</f>
        <v>102</v>
      </c>
      <c r="AM46" s="15"/>
      <c r="AT46" s="2"/>
    </row>
    <row r="47" spans="1:46" x14ac:dyDescent="0.25">
      <c r="B47" s="2"/>
      <c r="C47" s="2"/>
      <c r="D47" s="2"/>
      <c r="E47" s="27"/>
      <c r="F47" s="27"/>
      <c r="G47" s="5"/>
      <c r="H47" s="2"/>
      <c r="I47" s="2"/>
      <c r="J47" s="2"/>
      <c r="K47" s="2"/>
      <c r="L47" s="2"/>
      <c r="M47" s="2"/>
      <c r="N47" s="2"/>
      <c r="O47" s="65"/>
      <c r="P47" s="2"/>
      <c r="Q47" s="7" t="s">
        <v>2</v>
      </c>
      <c r="R47" s="6"/>
      <c r="S47" s="6"/>
      <c r="T47" s="6"/>
      <c r="U47" s="30"/>
      <c r="V47" s="29">
        <f>V46/SQRT(T46*U46)</f>
        <v>-1</v>
      </c>
      <c r="W47" s="5"/>
      <c r="X47" s="2"/>
      <c r="Y47" s="2"/>
      <c r="Z47" s="2"/>
      <c r="AA47" s="2"/>
      <c r="AB47" s="2"/>
      <c r="AC47" s="2"/>
      <c r="AD47" s="2"/>
      <c r="AE47" s="65"/>
      <c r="AG47" s="7" t="s">
        <v>2</v>
      </c>
      <c r="AH47" s="7"/>
      <c r="AI47" s="7"/>
      <c r="AJ47" s="7"/>
      <c r="AK47" s="35"/>
      <c r="AL47" s="20">
        <f>AL46/SQRT(AJ46*AK46)</f>
        <v>0.8013876853447538</v>
      </c>
      <c r="AM47" s="15"/>
      <c r="AT47" s="2"/>
    </row>
    <row r="48" spans="1:46" ht="16.5" thickBot="1" x14ac:dyDescent="0.3">
      <c r="O48" s="66"/>
      <c r="P48" s="2"/>
      <c r="R48" s="2"/>
      <c r="S48" s="2"/>
      <c r="T48" s="2"/>
      <c r="U48" s="27"/>
      <c r="V48" s="27"/>
      <c r="W48" s="5"/>
      <c r="X48" s="2"/>
      <c r="Y48" s="2"/>
      <c r="Z48" s="2"/>
      <c r="AA48" s="2"/>
      <c r="AB48" s="2"/>
      <c r="AC48" s="2"/>
      <c r="AD48" s="2"/>
      <c r="AE48" s="66"/>
      <c r="AK48" s="26"/>
      <c r="AL48" s="26"/>
      <c r="AT48" s="2"/>
    </row>
    <row r="49" spans="15:46" x14ac:dyDescent="0.25">
      <c r="O49" s="2"/>
      <c r="P49" s="2"/>
      <c r="AE49" s="2"/>
      <c r="AH49" s="2"/>
      <c r="AI49" s="2"/>
      <c r="AJ49" s="2"/>
      <c r="AK49" s="27"/>
      <c r="AL49" s="27"/>
      <c r="AM49" s="2"/>
      <c r="AN49" s="2"/>
      <c r="AO49" s="2"/>
      <c r="AP49" s="2"/>
      <c r="AQ49" s="2"/>
      <c r="AR49" s="2"/>
      <c r="AS49" s="2"/>
      <c r="AT49" s="2"/>
    </row>
    <row r="50" spans="15:46" x14ac:dyDescent="0.25">
      <c r="O50" s="2"/>
      <c r="P50" s="2"/>
      <c r="AE50" s="2"/>
      <c r="AH50" s="2"/>
      <c r="AI50" s="2"/>
      <c r="AJ50" s="2"/>
      <c r="AK50" s="27"/>
      <c r="AL50" s="27"/>
      <c r="AM50" s="2"/>
      <c r="AN50" s="2"/>
      <c r="AO50" s="2"/>
      <c r="AP50" s="2"/>
      <c r="AQ50" s="2"/>
      <c r="AR50" s="2"/>
      <c r="AS50" s="2"/>
      <c r="AT50" s="2"/>
    </row>
    <row r="51" spans="15:46" x14ac:dyDescent="0.25">
      <c r="O51" s="2"/>
      <c r="P51" s="2"/>
      <c r="AE51" s="2"/>
      <c r="AH51" s="2"/>
      <c r="AI51" s="2"/>
      <c r="AJ51" s="2"/>
      <c r="AK51" s="27"/>
      <c r="AL51" s="27"/>
      <c r="AM51" s="2"/>
      <c r="AN51" s="2"/>
      <c r="AO51" s="2"/>
      <c r="AP51" s="2"/>
      <c r="AQ51" s="2"/>
      <c r="AR51" s="2"/>
      <c r="AS51" s="2"/>
      <c r="AT51" s="2"/>
    </row>
    <row r="52" spans="15:46" x14ac:dyDescent="0.25">
      <c r="O52" s="2"/>
      <c r="P52" s="2"/>
      <c r="AE52" s="2"/>
      <c r="AH52" s="2"/>
      <c r="AI52" s="2"/>
      <c r="AJ52" s="2"/>
      <c r="AK52" s="27"/>
      <c r="AL52" s="27"/>
      <c r="AM52" s="2"/>
      <c r="AN52" s="2"/>
      <c r="AO52" s="2"/>
      <c r="AP52" s="2"/>
      <c r="AQ52" s="2"/>
      <c r="AR52" s="2"/>
      <c r="AS52" s="2"/>
      <c r="AT52" s="2"/>
    </row>
    <row r="53" spans="15:46" x14ac:dyDescent="0.25">
      <c r="O53" s="2"/>
      <c r="P53" s="2"/>
      <c r="AE53" s="2"/>
      <c r="AH53" s="2"/>
      <c r="AI53" s="2"/>
      <c r="AJ53" s="2"/>
      <c r="AK53" s="27"/>
      <c r="AL53" s="27"/>
      <c r="AM53" s="2"/>
      <c r="AN53" s="2"/>
      <c r="AO53" s="2"/>
      <c r="AP53" s="2"/>
      <c r="AQ53" s="2"/>
      <c r="AR53" s="2"/>
      <c r="AS53" s="2"/>
      <c r="AT53" s="2"/>
    </row>
    <row r="54" spans="15:46" x14ac:dyDescent="0.25">
      <c r="O54" s="2"/>
      <c r="P54" s="2"/>
      <c r="AE54" s="2"/>
      <c r="AH54" s="2"/>
      <c r="AI54" s="2"/>
      <c r="AJ54" s="2"/>
      <c r="AK54" s="27"/>
      <c r="AL54" s="27"/>
      <c r="AM54" s="2"/>
      <c r="AN54" s="2"/>
      <c r="AO54" s="2"/>
      <c r="AP54" s="2"/>
      <c r="AQ54" s="2"/>
      <c r="AR54" s="2"/>
      <c r="AS54" s="2"/>
      <c r="AT54" s="2"/>
    </row>
    <row r="55" spans="15:46" x14ac:dyDescent="0.25">
      <c r="O55" s="2"/>
      <c r="P55" s="2"/>
      <c r="AE55" s="2"/>
      <c r="AH55" s="2"/>
      <c r="AI55" s="2"/>
      <c r="AJ55" s="2"/>
      <c r="AK55" s="27"/>
      <c r="AL55" s="27"/>
      <c r="AM55" s="2"/>
      <c r="AN55" s="2"/>
      <c r="AO55" s="2"/>
      <c r="AP55" s="2"/>
      <c r="AQ55" s="2"/>
      <c r="AR55" s="2"/>
      <c r="AS55" s="2"/>
      <c r="AT55" s="2"/>
    </row>
    <row r="56" spans="15:46" x14ac:dyDescent="0.25">
      <c r="O56" s="2"/>
      <c r="P56" s="2"/>
      <c r="AE56" s="2"/>
    </row>
    <row r="57" spans="15:46" x14ac:dyDescent="0.25">
      <c r="O57" s="2"/>
      <c r="P57" s="2"/>
      <c r="AE57" s="2"/>
      <c r="AH57" s="2"/>
      <c r="AI57" s="2"/>
      <c r="AJ57" s="2"/>
      <c r="AK57" s="27"/>
      <c r="AL57" s="27"/>
      <c r="AM57" s="2"/>
      <c r="AN57" s="2"/>
      <c r="AO57" s="2"/>
      <c r="AP57" s="2"/>
      <c r="AQ57" s="2"/>
      <c r="AR57" s="2"/>
      <c r="AS57" s="2"/>
      <c r="AT57" s="2"/>
    </row>
    <row r="58" spans="15:46" x14ac:dyDescent="0.25">
      <c r="O58" s="2"/>
      <c r="P58" s="2"/>
      <c r="AE58" s="2"/>
      <c r="AH58" s="2"/>
      <c r="AI58" s="2"/>
      <c r="AJ58" s="2"/>
      <c r="AK58" s="27"/>
      <c r="AL58" s="27"/>
      <c r="AM58" s="2"/>
      <c r="AN58" s="2"/>
      <c r="AO58" s="2"/>
      <c r="AP58" s="2"/>
      <c r="AQ58" s="2"/>
      <c r="AR58" s="2"/>
      <c r="AS58" s="2"/>
      <c r="AT58" s="2"/>
    </row>
    <row r="59" spans="15:46" x14ac:dyDescent="0.25">
      <c r="O59" s="2"/>
      <c r="P59" s="2"/>
      <c r="AE59" s="2"/>
      <c r="AH59" s="2"/>
      <c r="AI59" s="2"/>
      <c r="AJ59" s="2"/>
      <c r="AK59" s="27"/>
      <c r="AL59" s="27"/>
      <c r="AM59" s="2"/>
      <c r="AN59" s="2"/>
      <c r="AO59" s="2"/>
      <c r="AP59" s="2"/>
      <c r="AQ59" s="2"/>
      <c r="AR59" s="2"/>
      <c r="AS59" s="2"/>
      <c r="AT59" s="2"/>
    </row>
    <row r="60" spans="15:46" x14ac:dyDescent="0.25">
      <c r="O60" s="2"/>
      <c r="P60" s="2"/>
      <c r="AE60" s="2"/>
      <c r="AH60" s="2"/>
      <c r="AI60" s="2"/>
      <c r="AJ60" s="2"/>
      <c r="AK60" s="27"/>
      <c r="AL60" s="27"/>
      <c r="AM60" s="2"/>
      <c r="AN60" s="2"/>
      <c r="AO60" s="2"/>
      <c r="AP60" s="2"/>
      <c r="AQ60" s="2"/>
      <c r="AR60" s="2"/>
      <c r="AS60" s="2"/>
      <c r="AT60" s="2"/>
    </row>
    <row r="61" spans="15:46" x14ac:dyDescent="0.25">
      <c r="O61" s="2"/>
      <c r="P61" s="2"/>
      <c r="AE61" s="2"/>
      <c r="AH61" s="2"/>
      <c r="AI61" s="2"/>
      <c r="AJ61" s="2"/>
      <c r="AK61" s="27"/>
      <c r="AL61" s="27"/>
      <c r="AM61" s="2"/>
      <c r="AN61" s="2"/>
      <c r="AO61" s="2"/>
      <c r="AP61" s="2"/>
      <c r="AQ61" s="2"/>
      <c r="AR61" s="2"/>
      <c r="AS61" s="2"/>
      <c r="AT61" s="2"/>
    </row>
    <row r="62" spans="15:46" x14ac:dyDescent="0.25">
      <c r="O62" s="2"/>
      <c r="P62" s="2"/>
      <c r="AE62" s="2"/>
      <c r="AH62" s="2"/>
      <c r="AI62" s="2"/>
      <c r="AJ62" s="2"/>
      <c r="AK62" s="27"/>
      <c r="AL62" s="27"/>
      <c r="AM62" s="2"/>
      <c r="AN62" s="2"/>
      <c r="AO62" s="2"/>
      <c r="AP62" s="2"/>
      <c r="AQ62" s="2"/>
      <c r="AR62" s="2"/>
      <c r="AS62" s="2"/>
      <c r="AT62" s="2"/>
    </row>
    <row r="63" spans="15:46" x14ac:dyDescent="0.25">
      <c r="O63" s="2"/>
      <c r="P63" s="2"/>
      <c r="AE63" s="2"/>
      <c r="AH63" s="2"/>
      <c r="AI63" s="2"/>
      <c r="AJ63" s="2"/>
      <c r="AK63" s="27"/>
      <c r="AL63" s="27"/>
      <c r="AM63" s="2"/>
      <c r="AN63" s="2"/>
      <c r="AO63" s="2"/>
      <c r="AP63" s="2"/>
      <c r="AQ63" s="2"/>
      <c r="AR63" s="2"/>
      <c r="AS63" s="2"/>
      <c r="AT63" s="2"/>
    </row>
    <row r="64" spans="15:46" x14ac:dyDescent="0.25">
      <c r="O64" s="2"/>
      <c r="P64" s="2"/>
      <c r="AE64" s="2"/>
      <c r="AH64" s="2"/>
      <c r="AI64" s="2"/>
      <c r="AJ64" s="2"/>
      <c r="AK64" s="27"/>
      <c r="AL64" s="27"/>
      <c r="AM64" s="2"/>
      <c r="AN64" s="2"/>
      <c r="AO64" s="2"/>
      <c r="AP64" s="2"/>
      <c r="AQ64" s="2"/>
      <c r="AR64" s="2"/>
      <c r="AS64" s="2"/>
      <c r="AT64" s="2"/>
    </row>
    <row r="65" spans="15:46" x14ac:dyDescent="0.25">
      <c r="O65" s="2"/>
      <c r="P65" s="2"/>
      <c r="AE65" s="2"/>
      <c r="AH65" s="2"/>
      <c r="AI65" s="2"/>
      <c r="AJ65" s="2"/>
      <c r="AK65" s="27"/>
      <c r="AL65" s="27"/>
      <c r="AM65" s="2"/>
      <c r="AN65" s="2"/>
      <c r="AO65" s="2"/>
      <c r="AP65" s="2"/>
      <c r="AQ65" s="2"/>
      <c r="AR65" s="2"/>
      <c r="AS65" s="2"/>
      <c r="AT65" s="2"/>
    </row>
    <row r="66" spans="15:46" x14ac:dyDescent="0.25">
      <c r="O66" s="2"/>
      <c r="P66" s="2"/>
      <c r="AE66" s="2"/>
      <c r="AH66" s="2"/>
      <c r="AI66" s="2"/>
      <c r="AJ66" s="2"/>
      <c r="AK66" s="27"/>
      <c r="AL66" s="27"/>
      <c r="AM66" s="2"/>
      <c r="AN66" s="2"/>
      <c r="AO66" s="2"/>
      <c r="AP66" s="2"/>
      <c r="AQ66" s="2"/>
      <c r="AR66" s="2"/>
      <c r="AS66" s="2"/>
      <c r="AT66" s="2"/>
    </row>
    <row r="67" spans="15:46" x14ac:dyDescent="0.25">
      <c r="O67" s="2"/>
      <c r="P67" s="2"/>
      <c r="AE67" s="2"/>
      <c r="AH67" s="2"/>
      <c r="AI67" s="2"/>
      <c r="AJ67" s="2"/>
      <c r="AK67" s="27"/>
      <c r="AL67" s="27"/>
      <c r="AM67" s="2"/>
      <c r="AN67" s="2"/>
      <c r="AO67" s="2"/>
      <c r="AP67" s="2"/>
      <c r="AQ67" s="2"/>
      <c r="AR67" s="2"/>
      <c r="AS67" s="2"/>
      <c r="AT67" s="2"/>
    </row>
    <row r="68" spans="15:46" x14ac:dyDescent="0.25">
      <c r="O68" s="2"/>
      <c r="P68" s="2"/>
      <c r="AE68" s="2"/>
      <c r="AH68" s="2"/>
      <c r="AI68" s="2"/>
      <c r="AJ68" s="2"/>
      <c r="AK68" s="27"/>
      <c r="AL68" s="27"/>
      <c r="AM68" s="2"/>
      <c r="AN68" s="2"/>
      <c r="AO68" s="2"/>
      <c r="AP68" s="2"/>
      <c r="AQ68" s="2"/>
      <c r="AR68" s="2"/>
      <c r="AS68" s="2"/>
      <c r="AT68" s="2"/>
    </row>
    <row r="69" spans="15:46" x14ac:dyDescent="0.25">
      <c r="O69" s="2"/>
      <c r="P69" s="2"/>
      <c r="AE69" s="2"/>
      <c r="AH69" s="2"/>
      <c r="AI69" s="2"/>
      <c r="AJ69" s="2"/>
      <c r="AK69" s="27"/>
      <c r="AL69" s="27"/>
      <c r="AM69" s="2"/>
      <c r="AN69" s="2"/>
      <c r="AO69" s="2"/>
      <c r="AP69" s="2"/>
      <c r="AQ69" s="2"/>
      <c r="AR69" s="2"/>
      <c r="AS69" s="2"/>
      <c r="AT69" s="2"/>
    </row>
    <row r="70" spans="15:46" x14ac:dyDescent="0.25">
      <c r="O70" s="2"/>
      <c r="P70" s="2"/>
      <c r="AE70" s="2"/>
      <c r="AH70" s="2"/>
      <c r="AI70" s="2"/>
      <c r="AJ70" s="2"/>
      <c r="AK70" s="27"/>
      <c r="AL70" s="27"/>
      <c r="AM70" s="2"/>
      <c r="AN70" s="2"/>
      <c r="AO70" s="2"/>
      <c r="AP70" s="2"/>
      <c r="AQ70" s="2"/>
      <c r="AR70" s="2"/>
      <c r="AS70" s="2"/>
      <c r="AT70" s="2"/>
    </row>
    <row r="71" spans="15:46" x14ac:dyDescent="0.25">
      <c r="O71" s="2"/>
      <c r="P71" s="2"/>
      <c r="AE71" s="2"/>
      <c r="AH71" s="2"/>
      <c r="AI71" s="2"/>
      <c r="AJ71" s="2"/>
      <c r="AK71" s="27"/>
      <c r="AL71" s="27"/>
      <c r="AM71" s="2"/>
      <c r="AN71" s="2"/>
      <c r="AO71" s="2"/>
      <c r="AP71" s="2"/>
      <c r="AQ71" s="2"/>
      <c r="AR71" s="2"/>
      <c r="AS71" s="2"/>
      <c r="AT71" s="2"/>
    </row>
    <row r="72" spans="15:46" x14ac:dyDescent="0.25">
      <c r="O72" s="2"/>
      <c r="P72" s="2"/>
      <c r="AE72" s="2"/>
      <c r="AH72" s="2"/>
      <c r="AI72" s="2"/>
      <c r="AJ72" s="2"/>
      <c r="AK72" s="27"/>
      <c r="AL72" s="27"/>
      <c r="AM72" s="2"/>
      <c r="AN72" s="2"/>
      <c r="AO72" s="2"/>
      <c r="AP72" s="2"/>
      <c r="AQ72" s="2"/>
      <c r="AR72" s="2"/>
      <c r="AS72" s="2"/>
      <c r="AT72" s="2"/>
    </row>
    <row r="73" spans="15:46" x14ac:dyDescent="0.25">
      <c r="O73" s="2"/>
      <c r="P73" s="2"/>
      <c r="AE73" s="2"/>
      <c r="AH73" s="2"/>
      <c r="AI73" s="2"/>
      <c r="AJ73" s="2"/>
      <c r="AK73" s="27"/>
      <c r="AL73" s="27"/>
      <c r="AM73" s="2"/>
      <c r="AN73" s="2"/>
      <c r="AO73" s="2"/>
      <c r="AP73" s="2"/>
      <c r="AQ73" s="2"/>
      <c r="AR73" s="2"/>
      <c r="AS73" s="2"/>
      <c r="AT73" s="2"/>
    </row>
    <row r="74" spans="15:46" x14ac:dyDescent="0.25">
      <c r="O74" s="2"/>
      <c r="P74" s="2"/>
      <c r="AE74" s="2"/>
      <c r="AH74" s="2"/>
      <c r="AI74" s="2"/>
      <c r="AJ74" s="2"/>
      <c r="AK74" s="27"/>
      <c r="AL74" s="27"/>
      <c r="AM74" s="2"/>
      <c r="AN74" s="2"/>
      <c r="AO74" s="2"/>
      <c r="AP74" s="2"/>
      <c r="AQ74" s="2"/>
      <c r="AR74" s="2"/>
      <c r="AS74" s="2"/>
      <c r="AT74" s="2"/>
    </row>
    <row r="75" spans="15:46" x14ac:dyDescent="0.25">
      <c r="O75" s="2"/>
      <c r="P75" s="2"/>
      <c r="AE75" s="2"/>
      <c r="AH75" s="2"/>
      <c r="AI75" s="2"/>
      <c r="AJ75" s="2"/>
      <c r="AK75" s="27"/>
      <c r="AL75" s="27"/>
      <c r="AM75" s="2"/>
      <c r="AN75" s="2"/>
      <c r="AO75" s="2"/>
      <c r="AP75" s="2"/>
      <c r="AQ75" s="2"/>
      <c r="AR75" s="2"/>
      <c r="AS75" s="2"/>
      <c r="AT75" s="2"/>
    </row>
    <row r="76" spans="15:46" x14ac:dyDescent="0.25">
      <c r="O76" s="2"/>
      <c r="P76" s="2"/>
      <c r="AE76" s="2"/>
      <c r="AH76" s="2"/>
      <c r="AI76" s="2"/>
      <c r="AJ76" s="2"/>
      <c r="AK76" s="27"/>
      <c r="AL76" s="27"/>
      <c r="AM76" s="2"/>
      <c r="AN76" s="2"/>
      <c r="AO76" s="2"/>
      <c r="AP76" s="2"/>
      <c r="AQ76" s="2"/>
      <c r="AR76" s="2"/>
      <c r="AS76" s="2"/>
      <c r="AT76" s="2"/>
    </row>
    <row r="77" spans="15:46" x14ac:dyDescent="0.25">
      <c r="O77" s="2"/>
      <c r="P77" s="2"/>
      <c r="AE77" s="2"/>
      <c r="AH77" s="2"/>
      <c r="AI77" s="2"/>
      <c r="AJ77" s="2"/>
      <c r="AK77" s="27"/>
      <c r="AL77" s="27"/>
      <c r="AM77" s="2"/>
      <c r="AN77" s="2"/>
      <c r="AO77" s="2"/>
      <c r="AP77" s="2"/>
      <c r="AQ77" s="2"/>
      <c r="AR77" s="2"/>
      <c r="AS77" s="2"/>
      <c r="AT77" s="2"/>
    </row>
    <row r="78" spans="15:46" x14ac:dyDescent="0.25">
      <c r="O78" s="2"/>
      <c r="P78" s="2"/>
      <c r="AE78" s="2"/>
      <c r="AH78" s="2"/>
      <c r="AI78" s="2"/>
      <c r="AJ78" s="2"/>
      <c r="AK78" s="27"/>
      <c r="AL78" s="27"/>
      <c r="AM78" s="2"/>
      <c r="AN78" s="2"/>
      <c r="AO78" s="2"/>
      <c r="AP78" s="2"/>
      <c r="AQ78" s="2"/>
      <c r="AR78" s="2"/>
      <c r="AS78" s="2"/>
      <c r="AT78" s="2"/>
    </row>
    <row r="79" spans="15:46" x14ac:dyDescent="0.25">
      <c r="O79" s="2"/>
      <c r="P79" s="2"/>
      <c r="AE79" s="2"/>
      <c r="AH79" s="2"/>
      <c r="AI79" s="2"/>
      <c r="AJ79" s="2"/>
      <c r="AK79" s="27"/>
      <c r="AL79" s="27"/>
      <c r="AM79" s="2"/>
      <c r="AN79" s="2"/>
      <c r="AO79" s="2"/>
      <c r="AP79" s="2"/>
      <c r="AQ79" s="2"/>
      <c r="AR79" s="2"/>
      <c r="AS79" s="2"/>
      <c r="AT79" s="2"/>
    </row>
    <row r="80" spans="15:46" x14ac:dyDescent="0.25">
      <c r="O80" s="2"/>
      <c r="P80" s="2"/>
      <c r="AE80" s="2"/>
      <c r="AH80" s="2"/>
      <c r="AI80" s="2"/>
      <c r="AJ80" s="2"/>
      <c r="AK80" s="27"/>
      <c r="AL80" s="27"/>
      <c r="AM80" s="2"/>
      <c r="AN80" s="2"/>
      <c r="AO80" s="2"/>
      <c r="AP80" s="2"/>
      <c r="AQ80" s="2"/>
      <c r="AR80" s="2"/>
      <c r="AS80" s="2"/>
      <c r="AT80" s="2"/>
    </row>
    <row r="81" spans="15:46" x14ac:dyDescent="0.25">
      <c r="O81" s="2"/>
      <c r="P81" s="2"/>
      <c r="AE81" s="2"/>
      <c r="AH81" s="2"/>
      <c r="AI81" s="2"/>
      <c r="AJ81" s="2"/>
      <c r="AK81" s="27"/>
      <c r="AL81" s="27"/>
      <c r="AM81" s="2"/>
      <c r="AN81" s="2"/>
      <c r="AO81" s="2"/>
      <c r="AP81" s="2"/>
      <c r="AQ81" s="2"/>
      <c r="AR81" s="2"/>
      <c r="AS81" s="2"/>
      <c r="AT81" s="2"/>
    </row>
    <row r="82" spans="15:46" x14ac:dyDescent="0.25">
      <c r="O82" s="2"/>
      <c r="P82" s="2"/>
      <c r="AE82" s="2"/>
      <c r="AH82" s="2"/>
      <c r="AI82" s="2"/>
      <c r="AJ82" s="2"/>
      <c r="AK82" s="27"/>
      <c r="AL82" s="27"/>
      <c r="AM82" s="2"/>
      <c r="AN82" s="2"/>
      <c r="AO82" s="2"/>
      <c r="AP82" s="2"/>
      <c r="AQ82" s="2"/>
      <c r="AR82" s="2"/>
      <c r="AS82" s="2"/>
      <c r="AT82" s="2"/>
    </row>
    <row r="83" spans="15:46" x14ac:dyDescent="0.25">
      <c r="O83" s="2"/>
      <c r="P83" s="2"/>
      <c r="AE83" s="2"/>
      <c r="AH83" s="2"/>
      <c r="AI83" s="2"/>
      <c r="AJ83" s="2"/>
      <c r="AK83" s="27"/>
      <c r="AL83" s="27"/>
      <c r="AM83" s="2"/>
      <c r="AN83" s="2"/>
      <c r="AO83" s="2"/>
      <c r="AP83" s="2"/>
      <c r="AQ83" s="2"/>
      <c r="AR83" s="2"/>
      <c r="AS83" s="2"/>
      <c r="AT83" s="2"/>
    </row>
    <row r="84" spans="15:46" x14ac:dyDescent="0.25">
      <c r="O84" s="2"/>
      <c r="P84" s="2"/>
      <c r="AE84" s="2"/>
      <c r="AH84" s="2"/>
      <c r="AI84" s="2"/>
      <c r="AJ84" s="2"/>
      <c r="AK84" s="27"/>
      <c r="AL84" s="27"/>
      <c r="AM84" s="2"/>
      <c r="AN84" s="2"/>
      <c r="AO84" s="2"/>
      <c r="AP84" s="2"/>
      <c r="AQ84" s="2"/>
      <c r="AR84" s="2"/>
      <c r="AS84" s="2"/>
      <c r="AT84" s="2"/>
    </row>
    <row r="85" spans="15:46" x14ac:dyDescent="0.25">
      <c r="O85" s="2"/>
      <c r="P85" s="2"/>
      <c r="AE85" s="2"/>
      <c r="AH85" s="2"/>
      <c r="AI85" s="2"/>
      <c r="AJ85" s="2"/>
      <c r="AK85" s="27"/>
      <c r="AL85" s="27"/>
      <c r="AM85" s="2"/>
      <c r="AN85" s="2"/>
      <c r="AO85" s="2"/>
      <c r="AP85" s="2"/>
      <c r="AQ85" s="2"/>
      <c r="AR85" s="2"/>
      <c r="AS85" s="2"/>
      <c r="AT85" s="2"/>
    </row>
    <row r="86" spans="15:46" x14ac:dyDescent="0.25">
      <c r="O86" s="2"/>
      <c r="P86" s="2"/>
      <c r="AE86" s="2"/>
      <c r="AH86" s="2"/>
      <c r="AI86" s="2"/>
      <c r="AJ86" s="2"/>
      <c r="AK86" s="27"/>
      <c r="AL86" s="27"/>
      <c r="AM86" s="2"/>
      <c r="AN86" s="2"/>
      <c r="AO86" s="2"/>
      <c r="AP86" s="2"/>
      <c r="AQ86" s="2"/>
      <c r="AR86" s="2"/>
      <c r="AS86" s="2"/>
      <c r="AT86" s="2"/>
    </row>
    <row r="87" spans="15:46" x14ac:dyDescent="0.25">
      <c r="O87" s="2"/>
      <c r="P87" s="2"/>
      <c r="AE87" s="2"/>
      <c r="AH87" s="2"/>
      <c r="AI87" s="2"/>
      <c r="AJ87" s="2"/>
      <c r="AK87" s="27"/>
      <c r="AL87" s="27"/>
      <c r="AM87" s="2"/>
      <c r="AN87" s="2"/>
      <c r="AO87" s="2"/>
      <c r="AP87" s="2"/>
      <c r="AQ87" s="2"/>
      <c r="AR87" s="2"/>
      <c r="AS87" s="2"/>
      <c r="AT87" s="2"/>
    </row>
    <row r="88" spans="15:46" x14ac:dyDescent="0.25">
      <c r="O88" s="2"/>
      <c r="P88" s="2"/>
      <c r="AE88" s="2"/>
      <c r="AH88" s="2"/>
      <c r="AI88" s="2"/>
      <c r="AJ88" s="2"/>
      <c r="AK88" s="27"/>
      <c r="AL88" s="27"/>
      <c r="AM88" s="2"/>
      <c r="AN88" s="2"/>
      <c r="AO88" s="2"/>
      <c r="AP88" s="2"/>
      <c r="AQ88" s="2"/>
      <c r="AR88" s="2"/>
      <c r="AS88" s="2"/>
      <c r="AT88" s="2"/>
    </row>
    <row r="89" spans="15:46" x14ac:dyDescent="0.25">
      <c r="O89" s="2"/>
      <c r="P89" s="2"/>
      <c r="AE89" s="2"/>
      <c r="AH89" s="2"/>
      <c r="AI89" s="2"/>
      <c r="AJ89" s="2"/>
      <c r="AK89" s="27"/>
      <c r="AL89" s="27"/>
      <c r="AM89" s="2"/>
      <c r="AN89" s="2"/>
      <c r="AO89" s="2"/>
      <c r="AP89" s="2"/>
      <c r="AQ89" s="2"/>
      <c r="AR89" s="2"/>
      <c r="AS89" s="2"/>
      <c r="AT89" s="2"/>
    </row>
    <row r="90" spans="15:46" x14ac:dyDescent="0.25">
      <c r="O90" s="2"/>
      <c r="P90" s="2"/>
      <c r="AE90" s="2"/>
      <c r="AH90" s="2"/>
      <c r="AI90" s="2"/>
      <c r="AJ90" s="2"/>
      <c r="AK90" s="27"/>
      <c r="AL90" s="27"/>
      <c r="AM90" s="2"/>
      <c r="AN90" s="2"/>
      <c r="AO90" s="2"/>
      <c r="AP90" s="2"/>
      <c r="AQ90" s="2"/>
      <c r="AR90" s="2"/>
      <c r="AS90" s="2"/>
      <c r="AT90" s="2"/>
    </row>
    <row r="91" spans="15:46" x14ac:dyDescent="0.25">
      <c r="O91" s="2"/>
      <c r="P91" s="2"/>
      <c r="AE91" s="2"/>
      <c r="AH91" s="2"/>
      <c r="AI91" s="2"/>
      <c r="AJ91" s="2"/>
      <c r="AK91" s="27"/>
      <c r="AL91" s="27"/>
      <c r="AM91" s="2"/>
      <c r="AN91" s="2"/>
      <c r="AO91" s="2"/>
      <c r="AP91" s="2"/>
      <c r="AQ91" s="2"/>
      <c r="AR91" s="2"/>
      <c r="AS91" s="2"/>
      <c r="AT91" s="2"/>
    </row>
    <row r="92" spans="15:46" x14ac:dyDescent="0.25">
      <c r="O92" s="2"/>
      <c r="P92" s="2"/>
      <c r="AE92" s="2"/>
      <c r="AH92" s="2"/>
      <c r="AI92" s="2"/>
      <c r="AJ92" s="2"/>
      <c r="AK92" s="27"/>
      <c r="AL92" s="27"/>
      <c r="AM92" s="2"/>
      <c r="AN92" s="2"/>
      <c r="AO92" s="2"/>
      <c r="AP92" s="2"/>
      <c r="AQ92" s="2"/>
      <c r="AR92" s="2"/>
      <c r="AS92" s="2"/>
      <c r="AT92" s="2"/>
    </row>
    <row r="93" spans="15:46" x14ac:dyDescent="0.25">
      <c r="O93" s="2"/>
      <c r="P93" s="2"/>
      <c r="AE93" s="2"/>
      <c r="AH93" s="2"/>
      <c r="AI93" s="2"/>
      <c r="AJ93" s="2"/>
      <c r="AK93" s="27"/>
      <c r="AL93" s="27"/>
      <c r="AM93" s="2"/>
      <c r="AN93" s="2"/>
      <c r="AO93" s="2"/>
      <c r="AP93" s="2"/>
      <c r="AQ93" s="2"/>
      <c r="AR93" s="2"/>
      <c r="AS93" s="2"/>
      <c r="AT93" s="2"/>
    </row>
    <row r="94" spans="15:46" x14ac:dyDescent="0.25">
      <c r="O94" s="2"/>
      <c r="P94" s="2"/>
      <c r="AE94" s="2"/>
      <c r="AH94" s="2"/>
      <c r="AI94" s="2"/>
      <c r="AJ94" s="2"/>
      <c r="AK94" s="27"/>
      <c r="AL94" s="27"/>
      <c r="AM94" s="2"/>
      <c r="AN94" s="2"/>
      <c r="AO94" s="2"/>
      <c r="AP94" s="2"/>
      <c r="AQ94" s="2"/>
      <c r="AR94" s="2"/>
      <c r="AS94" s="2"/>
      <c r="AT94" s="2"/>
    </row>
    <row r="95" spans="15:46" x14ac:dyDescent="0.25">
      <c r="O95" s="2"/>
      <c r="P95" s="2"/>
      <c r="AE95" s="2"/>
      <c r="AH95" s="2"/>
      <c r="AI95" s="2"/>
      <c r="AJ95" s="2"/>
      <c r="AK95" s="27"/>
      <c r="AL95" s="27"/>
      <c r="AM95" s="2"/>
      <c r="AN95" s="2"/>
      <c r="AO95" s="2"/>
      <c r="AP95" s="2"/>
      <c r="AQ95" s="2"/>
      <c r="AR95" s="2"/>
      <c r="AS95" s="2"/>
      <c r="AT95" s="2"/>
    </row>
    <row r="96" spans="15:46" x14ac:dyDescent="0.25">
      <c r="O96" s="2"/>
      <c r="P96" s="2"/>
      <c r="AE96" s="2"/>
      <c r="AH96" s="2"/>
      <c r="AI96" s="2"/>
      <c r="AJ96" s="2"/>
      <c r="AK96" s="27"/>
      <c r="AL96" s="27"/>
      <c r="AM96" s="2"/>
      <c r="AN96" s="2"/>
      <c r="AO96" s="2"/>
      <c r="AP96" s="2"/>
      <c r="AQ96" s="2"/>
      <c r="AR96" s="2"/>
      <c r="AS96" s="2"/>
      <c r="AT96" s="2"/>
    </row>
    <row r="97" spans="15:46" x14ac:dyDescent="0.25">
      <c r="O97" s="2"/>
      <c r="P97" s="2"/>
      <c r="AE97" s="2"/>
      <c r="AH97" s="2"/>
      <c r="AI97" s="2"/>
      <c r="AJ97" s="2"/>
      <c r="AK97" s="27"/>
      <c r="AL97" s="27"/>
      <c r="AM97" s="2"/>
      <c r="AN97" s="2"/>
      <c r="AO97" s="2"/>
      <c r="AP97" s="2"/>
      <c r="AQ97" s="2"/>
      <c r="AR97" s="2"/>
      <c r="AS97" s="2"/>
      <c r="AT97" s="2"/>
    </row>
    <row r="98" spans="15:46" x14ac:dyDescent="0.25">
      <c r="O98" s="2"/>
      <c r="P98" s="2"/>
      <c r="AE98" s="2"/>
      <c r="AH98" s="2"/>
      <c r="AI98" s="2"/>
      <c r="AJ98" s="2"/>
      <c r="AK98" s="27"/>
      <c r="AL98" s="27"/>
      <c r="AM98" s="2"/>
      <c r="AN98" s="2"/>
      <c r="AO98" s="2"/>
      <c r="AP98" s="2"/>
      <c r="AQ98" s="2"/>
      <c r="AR98" s="2"/>
      <c r="AS98" s="2"/>
      <c r="AT98" s="2"/>
    </row>
    <row r="99" spans="15:46" x14ac:dyDescent="0.25">
      <c r="O99" s="2"/>
      <c r="P99" s="2"/>
      <c r="AE99" s="2"/>
      <c r="AH99" s="2"/>
      <c r="AI99" s="2"/>
      <c r="AJ99" s="2"/>
      <c r="AK99" s="27"/>
      <c r="AL99" s="27"/>
      <c r="AM99" s="2"/>
      <c r="AN99" s="2"/>
      <c r="AO99" s="2"/>
      <c r="AP99" s="2"/>
      <c r="AQ99" s="2"/>
      <c r="AR99" s="2"/>
      <c r="AS99" s="2"/>
      <c r="AT99" s="2"/>
    </row>
    <row r="100" spans="15:46" x14ac:dyDescent="0.25">
      <c r="O100" s="2"/>
      <c r="P100" s="2"/>
      <c r="AE100" s="2"/>
      <c r="AH100" s="2"/>
      <c r="AI100" s="2"/>
      <c r="AJ100" s="2"/>
      <c r="AK100" s="27"/>
      <c r="AL100" s="27"/>
      <c r="AM100" s="2"/>
      <c r="AN100" s="2"/>
      <c r="AO100" s="2"/>
      <c r="AP100" s="2"/>
      <c r="AQ100" s="2"/>
      <c r="AR100" s="2"/>
      <c r="AS100" s="2"/>
      <c r="AT100" s="2"/>
    </row>
    <row r="101" spans="15:46" x14ac:dyDescent="0.25">
      <c r="O101" s="2"/>
      <c r="P101" s="2"/>
      <c r="AE101" s="2"/>
      <c r="AH101" s="2"/>
      <c r="AI101" s="2"/>
      <c r="AJ101" s="2"/>
      <c r="AK101" s="27"/>
      <c r="AL101" s="27"/>
      <c r="AM101" s="2"/>
      <c r="AN101" s="2"/>
      <c r="AO101" s="2"/>
      <c r="AP101" s="2"/>
      <c r="AQ101" s="2"/>
      <c r="AR101" s="2"/>
      <c r="AS101" s="2"/>
      <c r="AT101" s="2"/>
    </row>
    <row r="102" spans="15:46" x14ac:dyDescent="0.25">
      <c r="O102" s="2"/>
      <c r="P102" s="2"/>
      <c r="AE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</row>
    <row r="103" spans="15:46" x14ac:dyDescent="0.25">
      <c r="O103" s="2"/>
      <c r="P103" s="2"/>
      <c r="AE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</row>
    <row r="104" spans="15:46" x14ac:dyDescent="0.25">
      <c r="O104" s="2"/>
      <c r="P104" s="2"/>
      <c r="AE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</row>
    <row r="105" spans="15:46" x14ac:dyDescent="0.25">
      <c r="O105" s="2"/>
      <c r="P105" s="2"/>
      <c r="AE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</row>
    <row r="106" spans="15:46" x14ac:dyDescent="0.25">
      <c r="O106" s="2"/>
      <c r="P106" s="2"/>
      <c r="AE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</row>
    <row r="107" spans="15:46" x14ac:dyDescent="0.25">
      <c r="O107" s="2"/>
      <c r="P107" s="2"/>
      <c r="AE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</row>
    <row r="108" spans="15:46" x14ac:dyDescent="0.25">
      <c r="O108" s="2"/>
      <c r="P108" s="2"/>
      <c r="AE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</row>
    <row r="109" spans="15:46" x14ac:dyDescent="0.25">
      <c r="O109" s="2"/>
      <c r="P109" s="2"/>
      <c r="AE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</row>
    <row r="110" spans="15:46" x14ac:dyDescent="0.25">
      <c r="O110" s="2"/>
      <c r="P110" s="2"/>
      <c r="AE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</row>
    <row r="111" spans="15:46" x14ac:dyDescent="0.25">
      <c r="O111" s="2"/>
      <c r="P111" s="2"/>
      <c r="AE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</row>
    <row r="112" spans="15:46" x14ac:dyDescent="0.25">
      <c r="O112" s="2"/>
      <c r="P112" s="2"/>
      <c r="AE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</row>
    <row r="113" spans="15:46" x14ac:dyDescent="0.25">
      <c r="O113" s="2"/>
      <c r="P113" s="2"/>
      <c r="AE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</row>
    <row r="114" spans="15:46" x14ac:dyDescent="0.25">
      <c r="O114" s="2"/>
      <c r="P114" s="2"/>
      <c r="AE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</row>
    <row r="115" spans="15:46" x14ac:dyDescent="0.25">
      <c r="O115" s="2"/>
      <c r="P115" s="2"/>
      <c r="AE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</row>
    <row r="116" spans="15:46" x14ac:dyDescent="0.25">
      <c r="O116" s="2"/>
      <c r="P116" s="2"/>
      <c r="AE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</row>
    <row r="117" spans="15:46" x14ac:dyDescent="0.25">
      <c r="O117" s="2"/>
      <c r="P117" s="2"/>
      <c r="AE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</row>
    <row r="118" spans="15:46" x14ac:dyDescent="0.25">
      <c r="O118" s="2"/>
      <c r="P118" s="2"/>
      <c r="AE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</row>
    <row r="119" spans="15:46" x14ac:dyDescent="0.25">
      <c r="O119" s="2"/>
      <c r="P119" s="2"/>
      <c r="AE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</row>
    <row r="120" spans="15:46" x14ac:dyDescent="0.25">
      <c r="O120" s="2"/>
      <c r="P120" s="2"/>
      <c r="AE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</row>
    <row r="121" spans="15:46" x14ac:dyDescent="0.25">
      <c r="O121" s="2"/>
      <c r="P121" s="2"/>
      <c r="AE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</row>
    <row r="122" spans="15:46" x14ac:dyDescent="0.25">
      <c r="O122" s="2"/>
      <c r="P122" s="2"/>
      <c r="AE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</row>
    <row r="123" spans="15:46" x14ac:dyDescent="0.25">
      <c r="O123" s="2"/>
      <c r="P123" s="2"/>
      <c r="AE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</row>
    <row r="124" spans="15:46" x14ac:dyDescent="0.25">
      <c r="O124" s="2"/>
      <c r="P124" s="2"/>
      <c r="AE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</row>
    <row r="125" spans="15:46" x14ac:dyDescent="0.25">
      <c r="O125" s="2"/>
      <c r="P125" s="2"/>
      <c r="AE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</row>
    <row r="126" spans="15:46" x14ac:dyDescent="0.25">
      <c r="O126" s="2"/>
      <c r="P126" s="2"/>
      <c r="AE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</row>
    <row r="127" spans="15:46" x14ac:dyDescent="0.25">
      <c r="O127" s="2"/>
      <c r="P127" s="2"/>
      <c r="AE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</row>
    <row r="128" spans="15:46" x14ac:dyDescent="0.25">
      <c r="O128" s="2"/>
      <c r="P128" s="2"/>
      <c r="AE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</row>
    <row r="129" spans="15:46" x14ac:dyDescent="0.25">
      <c r="O129" s="2"/>
      <c r="P129" s="2"/>
      <c r="AE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</row>
    <row r="130" spans="15:46" x14ac:dyDescent="0.25">
      <c r="O130" s="2"/>
      <c r="P130" s="2"/>
      <c r="AE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</row>
    <row r="131" spans="15:46" x14ac:dyDescent="0.25">
      <c r="O131" s="2"/>
      <c r="P131" s="2"/>
      <c r="AE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</row>
    <row r="132" spans="15:46" x14ac:dyDescent="0.25">
      <c r="O132" s="2"/>
      <c r="P132" s="2"/>
      <c r="AE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</row>
    <row r="133" spans="15:46" x14ac:dyDescent="0.25">
      <c r="O133" s="2"/>
      <c r="P133" s="2"/>
      <c r="AE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</row>
    <row r="134" spans="15:46" x14ac:dyDescent="0.25">
      <c r="O134" s="2"/>
      <c r="P134" s="2"/>
      <c r="AE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</row>
    <row r="135" spans="15:46" x14ac:dyDescent="0.25">
      <c r="O135" s="2"/>
      <c r="P135" s="2"/>
      <c r="AE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</row>
    <row r="136" spans="15:46" x14ac:dyDescent="0.25">
      <c r="O136" s="2"/>
      <c r="P136" s="2"/>
      <c r="AE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</row>
    <row r="137" spans="15:46" x14ac:dyDescent="0.25">
      <c r="O137" s="2"/>
      <c r="P137" s="2"/>
      <c r="AE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</row>
    <row r="138" spans="15:46" x14ac:dyDescent="0.25">
      <c r="O138" s="2"/>
      <c r="P138" s="2"/>
      <c r="AE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</row>
    <row r="139" spans="15:46" x14ac:dyDescent="0.25">
      <c r="O139" s="2"/>
      <c r="P139" s="2"/>
      <c r="AE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</row>
    <row r="140" spans="15:46" x14ac:dyDescent="0.25">
      <c r="O140" s="2"/>
      <c r="P140" s="2"/>
      <c r="AE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</row>
    <row r="141" spans="15:46" x14ac:dyDescent="0.25">
      <c r="O141" s="2"/>
      <c r="P141" s="2"/>
      <c r="AE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</row>
    <row r="142" spans="15:46" x14ac:dyDescent="0.25">
      <c r="O142" s="2"/>
      <c r="P142" s="2"/>
      <c r="AE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</row>
    <row r="143" spans="15:46" x14ac:dyDescent="0.25">
      <c r="O143" s="2"/>
      <c r="P143" s="2"/>
      <c r="AE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</row>
    <row r="144" spans="15:46" x14ac:dyDescent="0.25">
      <c r="O144" s="2"/>
      <c r="P144" s="2"/>
      <c r="AE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</row>
    <row r="145" spans="15:46" x14ac:dyDescent="0.25">
      <c r="O145" s="2"/>
      <c r="P145" s="2"/>
      <c r="AE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</row>
    <row r="146" spans="15:46" x14ac:dyDescent="0.25">
      <c r="O146" s="2"/>
      <c r="P146" s="2"/>
      <c r="AE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</row>
    <row r="147" spans="15:46" x14ac:dyDescent="0.25">
      <c r="O147" s="2"/>
      <c r="P147" s="2"/>
      <c r="AE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</row>
    <row r="148" spans="15:46" x14ac:dyDescent="0.25">
      <c r="O148" s="2"/>
      <c r="P148" s="2"/>
      <c r="AE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</row>
    <row r="149" spans="15:46" x14ac:dyDescent="0.25">
      <c r="O149" s="2"/>
      <c r="P149" s="2"/>
      <c r="AE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</row>
    <row r="150" spans="15:46" x14ac:dyDescent="0.25">
      <c r="O150" s="2"/>
      <c r="P150" s="2"/>
      <c r="AE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</row>
    <row r="151" spans="15:46" x14ac:dyDescent="0.25">
      <c r="O151" s="2"/>
      <c r="P151" s="2"/>
      <c r="AE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</row>
    <row r="152" spans="15:46" x14ac:dyDescent="0.25">
      <c r="O152" s="2"/>
      <c r="P152" s="2"/>
      <c r="AE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</row>
    <row r="153" spans="15:46" x14ac:dyDescent="0.25">
      <c r="O153" s="2"/>
      <c r="P153" s="2"/>
      <c r="AE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</row>
    <row r="154" spans="15:46" x14ac:dyDescent="0.25">
      <c r="O154" s="2"/>
      <c r="P154" s="2"/>
      <c r="AE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</row>
    <row r="155" spans="15:46" x14ac:dyDescent="0.25">
      <c r="O155" s="2"/>
      <c r="P155" s="2"/>
      <c r="AE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</row>
    <row r="156" spans="15:46" x14ac:dyDescent="0.25">
      <c r="O156" s="2"/>
      <c r="P156" s="2"/>
      <c r="AE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</row>
    <row r="157" spans="15:46" x14ac:dyDescent="0.25">
      <c r="O157" s="2"/>
      <c r="P157" s="2"/>
      <c r="AE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</row>
    <row r="158" spans="15:46" x14ac:dyDescent="0.25">
      <c r="O158" s="2"/>
      <c r="P158" s="2"/>
      <c r="AE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</row>
    <row r="159" spans="15:46" x14ac:dyDescent="0.25">
      <c r="O159" s="2"/>
      <c r="P159" s="2"/>
      <c r="AE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</row>
    <row r="160" spans="15:46" x14ac:dyDescent="0.25">
      <c r="O160" s="2"/>
      <c r="P160" s="2"/>
      <c r="AE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</row>
    <row r="161" spans="15:46" x14ac:dyDescent="0.25">
      <c r="O161" s="2"/>
      <c r="P161" s="2"/>
      <c r="AE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</row>
    <row r="162" spans="15:46" x14ac:dyDescent="0.25">
      <c r="O162" s="2"/>
      <c r="P162" s="2"/>
      <c r="AE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</row>
    <row r="163" spans="15:46" x14ac:dyDescent="0.25">
      <c r="O163" s="2"/>
      <c r="P163" s="2"/>
      <c r="AE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</row>
    <row r="164" spans="15:46" x14ac:dyDescent="0.25">
      <c r="O164" s="2"/>
      <c r="P164" s="2"/>
      <c r="AE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</row>
    <row r="165" spans="15:46" x14ac:dyDescent="0.25">
      <c r="O165" s="2"/>
      <c r="P165" s="2"/>
      <c r="AE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</row>
    <row r="166" spans="15:46" x14ac:dyDescent="0.25">
      <c r="O166" s="2"/>
      <c r="P166" s="2"/>
      <c r="AE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</row>
    <row r="167" spans="15:46" x14ac:dyDescent="0.25">
      <c r="O167" s="2"/>
      <c r="P167" s="2"/>
      <c r="AE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</row>
    <row r="168" spans="15:46" x14ac:dyDescent="0.25">
      <c r="O168" s="2"/>
      <c r="P168" s="2"/>
      <c r="AE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</row>
    <row r="169" spans="15:46" x14ac:dyDescent="0.25">
      <c r="O169" s="2"/>
      <c r="P169" s="2"/>
      <c r="AE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</row>
    <row r="170" spans="15:46" x14ac:dyDescent="0.25">
      <c r="O170" s="2"/>
      <c r="P170" s="2"/>
      <c r="AE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</row>
    <row r="171" spans="15:46" x14ac:dyDescent="0.25">
      <c r="O171" s="2"/>
      <c r="P171" s="2"/>
      <c r="AE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</row>
    <row r="172" spans="15:46" x14ac:dyDescent="0.25">
      <c r="O172" s="2"/>
      <c r="P172" s="2"/>
      <c r="AE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</row>
    <row r="173" spans="15:46" x14ac:dyDescent="0.25">
      <c r="O173" s="2"/>
      <c r="P173" s="2"/>
      <c r="AE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</row>
    <row r="174" spans="15:46" x14ac:dyDescent="0.25">
      <c r="O174" s="2"/>
      <c r="P174" s="2"/>
      <c r="AE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</row>
    <row r="175" spans="15:46" x14ac:dyDescent="0.25">
      <c r="O175" s="2"/>
      <c r="P175" s="2"/>
      <c r="AE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</row>
    <row r="176" spans="15:46" x14ac:dyDescent="0.25">
      <c r="O176" s="2"/>
      <c r="P176" s="2"/>
      <c r="AE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</row>
    <row r="177" spans="2:46" x14ac:dyDescent="0.25">
      <c r="O177" s="2"/>
      <c r="P177" s="2"/>
      <c r="AE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</row>
    <row r="178" spans="2:46" x14ac:dyDescent="0.25">
      <c r="O178" s="2"/>
      <c r="P178" s="2"/>
      <c r="AE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</row>
    <row r="179" spans="2:46" x14ac:dyDescent="0.25">
      <c r="O179" s="2"/>
      <c r="P179" s="2"/>
      <c r="AE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</row>
    <row r="180" spans="2:46" x14ac:dyDescent="0.25">
      <c r="O180" s="2"/>
      <c r="P180" s="2"/>
      <c r="AE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</row>
    <row r="181" spans="2:46" x14ac:dyDescent="0.25">
      <c r="O181" s="2"/>
      <c r="P181" s="2"/>
      <c r="AE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</row>
    <row r="182" spans="2:46" x14ac:dyDescent="0.25">
      <c r="O182" s="2"/>
      <c r="P182" s="2"/>
      <c r="AE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</row>
    <row r="183" spans="2:46" x14ac:dyDescent="0.25">
      <c r="O183" s="2"/>
      <c r="P183" s="2"/>
      <c r="AE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</row>
    <row r="184" spans="2:46" x14ac:dyDescent="0.25">
      <c r="O184" s="2"/>
      <c r="P184" s="2"/>
      <c r="AE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</row>
    <row r="185" spans="2:46" x14ac:dyDescent="0.25">
      <c r="O185" s="2"/>
      <c r="P185" s="2"/>
      <c r="AE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</row>
    <row r="186" spans="2:46" x14ac:dyDescent="0.25">
      <c r="O186" s="2"/>
      <c r="P186" s="2"/>
      <c r="AE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</row>
    <row r="187" spans="2:46" x14ac:dyDescent="0.25">
      <c r="O187" s="2"/>
      <c r="P187" s="2"/>
      <c r="AE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</row>
    <row r="188" spans="2:46" x14ac:dyDescent="0.25">
      <c r="O188" s="2"/>
      <c r="P188" s="2"/>
      <c r="AE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</row>
    <row r="189" spans="2:46" x14ac:dyDescent="0.25">
      <c r="O189" s="2"/>
      <c r="P189" s="2"/>
      <c r="AE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</row>
    <row r="190" spans="2:46" x14ac:dyDescent="0.25">
      <c r="B190" s="2"/>
      <c r="C190" s="2"/>
      <c r="D190" s="2"/>
      <c r="E190" s="27"/>
      <c r="F190" s="27"/>
      <c r="G190" s="2"/>
      <c r="H190" s="2"/>
      <c r="I190" s="2"/>
      <c r="J190" s="2"/>
      <c r="K190" s="2"/>
      <c r="L190" s="2"/>
      <c r="M190" s="2"/>
      <c r="N190" s="2"/>
      <c r="O190" s="2"/>
      <c r="P190" s="2"/>
      <c r="AE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</row>
    <row r="191" spans="2:46" x14ac:dyDescent="0.25">
      <c r="B191" s="2"/>
      <c r="C191" s="2"/>
      <c r="D191" s="2"/>
      <c r="E191" s="27"/>
      <c r="F191" s="27"/>
      <c r="G191" s="2"/>
      <c r="H191" s="2"/>
      <c r="I191" s="2"/>
      <c r="J191" s="2"/>
      <c r="K191" s="2"/>
      <c r="L191" s="2"/>
      <c r="M191" s="2"/>
      <c r="N191" s="2"/>
      <c r="O191" s="2"/>
      <c r="P191" s="2"/>
      <c r="AE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</row>
    <row r="192" spans="2:46" x14ac:dyDescent="0.25">
      <c r="B192" s="2"/>
      <c r="C192" s="2"/>
      <c r="D192" s="2"/>
      <c r="E192" s="27"/>
      <c r="F192" s="27"/>
      <c r="G192" s="2"/>
      <c r="H192" s="2"/>
      <c r="I192" s="2"/>
      <c r="J192" s="2"/>
      <c r="K192" s="2"/>
      <c r="L192" s="2"/>
      <c r="M192" s="2"/>
      <c r="N192" s="2"/>
      <c r="O192" s="2"/>
      <c r="P192" s="2"/>
      <c r="AE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</row>
    <row r="193" spans="2:46" x14ac:dyDescent="0.25">
      <c r="B193" s="2"/>
      <c r="C193" s="2"/>
      <c r="D193" s="2"/>
      <c r="E193" s="27"/>
      <c r="F193" s="27"/>
      <c r="G193" s="2"/>
      <c r="H193" s="2"/>
      <c r="I193" s="2"/>
      <c r="J193" s="2"/>
      <c r="K193" s="2"/>
      <c r="L193" s="2"/>
      <c r="M193" s="2"/>
      <c r="N193" s="2"/>
      <c r="O193" s="2"/>
      <c r="P193" s="2"/>
      <c r="AE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</row>
    <row r="194" spans="2:46" x14ac:dyDescent="0.25">
      <c r="B194" s="2"/>
      <c r="C194" s="2"/>
      <c r="D194" s="2"/>
      <c r="E194" s="27"/>
      <c r="F194" s="27"/>
      <c r="G194" s="2"/>
      <c r="H194" s="2"/>
      <c r="I194" s="2"/>
      <c r="J194" s="2"/>
      <c r="K194" s="2"/>
      <c r="L194" s="2"/>
      <c r="M194" s="2"/>
      <c r="N194" s="2"/>
      <c r="O194" s="2"/>
      <c r="P194" s="2"/>
      <c r="AE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</row>
    <row r="195" spans="2:46" x14ac:dyDescent="0.25">
      <c r="B195" s="2"/>
      <c r="C195" s="2"/>
      <c r="D195" s="2"/>
      <c r="E195" s="27"/>
      <c r="F195" s="27"/>
      <c r="G195" s="2"/>
      <c r="H195" s="2"/>
      <c r="I195" s="2"/>
      <c r="J195" s="2"/>
      <c r="K195" s="2"/>
      <c r="L195" s="2"/>
      <c r="M195" s="2"/>
      <c r="N195" s="2"/>
      <c r="O195" s="2"/>
      <c r="P195" s="2"/>
      <c r="AE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</row>
    <row r="196" spans="2:46" x14ac:dyDescent="0.25">
      <c r="B196" s="2"/>
      <c r="C196" s="2"/>
      <c r="D196" s="2"/>
      <c r="E196" s="27"/>
      <c r="F196" s="27"/>
      <c r="G196" s="2"/>
      <c r="H196" s="2"/>
      <c r="I196" s="2"/>
      <c r="J196" s="2"/>
      <c r="K196" s="2"/>
      <c r="L196" s="2"/>
      <c r="M196" s="2"/>
      <c r="N196" s="2"/>
      <c r="O196" s="2"/>
      <c r="P196" s="2"/>
      <c r="AE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</row>
    <row r="197" spans="2:46" x14ac:dyDescent="0.25">
      <c r="B197" s="2"/>
      <c r="C197" s="2"/>
      <c r="D197" s="2"/>
      <c r="E197" s="27"/>
      <c r="F197" s="27"/>
      <c r="G197" s="2"/>
      <c r="H197" s="2"/>
      <c r="I197" s="2"/>
      <c r="J197" s="2"/>
      <c r="K197" s="2"/>
      <c r="L197" s="2"/>
      <c r="M197" s="2"/>
      <c r="N197" s="2"/>
      <c r="O197" s="2"/>
      <c r="P197" s="2"/>
      <c r="AE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</row>
    <row r="198" spans="2:46" x14ac:dyDescent="0.25">
      <c r="B198" s="2"/>
      <c r="C198" s="2"/>
      <c r="D198" s="2"/>
      <c r="E198" s="27"/>
      <c r="F198" s="27"/>
      <c r="G198" s="2"/>
      <c r="H198" s="2"/>
      <c r="I198" s="2"/>
      <c r="J198" s="2"/>
      <c r="K198" s="2"/>
      <c r="L198" s="2"/>
      <c r="M198" s="2"/>
      <c r="N198" s="2"/>
      <c r="O198" s="2"/>
      <c r="P198" s="2"/>
      <c r="AE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</row>
    <row r="199" spans="2:46" x14ac:dyDescent="0.25">
      <c r="B199" s="2"/>
      <c r="C199" s="2"/>
      <c r="D199" s="2"/>
      <c r="E199" s="27"/>
      <c r="F199" s="27"/>
      <c r="G199" s="2"/>
      <c r="H199" s="2"/>
      <c r="I199" s="2"/>
      <c r="J199" s="2"/>
      <c r="K199" s="2"/>
      <c r="L199" s="2"/>
      <c r="M199" s="2"/>
      <c r="N199" s="2"/>
      <c r="O199" s="2"/>
      <c r="P199" s="2"/>
      <c r="AE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</row>
    <row r="200" spans="2:46" x14ac:dyDescent="0.25">
      <c r="B200" s="2"/>
      <c r="C200" s="2"/>
      <c r="D200" s="2"/>
      <c r="E200" s="27"/>
      <c r="F200" s="27"/>
      <c r="G200" s="2"/>
      <c r="H200" s="2"/>
      <c r="I200" s="2"/>
      <c r="J200" s="2"/>
      <c r="K200" s="2"/>
      <c r="L200" s="2"/>
      <c r="M200" s="2"/>
      <c r="N200" s="2"/>
      <c r="O200" s="2"/>
      <c r="P200" s="2"/>
      <c r="AE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</row>
    <row r="201" spans="2:46" x14ac:dyDescent="0.25">
      <c r="B201" s="2"/>
      <c r="C201" s="2"/>
      <c r="D201" s="2"/>
      <c r="E201" s="27"/>
      <c r="F201" s="27"/>
      <c r="G201" s="2"/>
      <c r="H201" s="2"/>
      <c r="I201" s="2"/>
      <c r="J201" s="2"/>
      <c r="K201" s="2"/>
      <c r="L201" s="2"/>
      <c r="M201" s="2"/>
      <c r="N201" s="2"/>
      <c r="O201" s="2"/>
      <c r="P201" s="2"/>
      <c r="AE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</row>
    <row r="202" spans="2:46" x14ac:dyDescent="0.25">
      <c r="B202" s="2"/>
      <c r="C202" s="2"/>
      <c r="D202" s="2"/>
      <c r="E202" s="27"/>
      <c r="F202" s="27"/>
      <c r="G202" s="2"/>
      <c r="H202" s="2"/>
      <c r="I202" s="2"/>
      <c r="J202" s="2"/>
      <c r="K202" s="2"/>
      <c r="L202" s="2"/>
      <c r="M202" s="2"/>
      <c r="N202" s="2"/>
      <c r="O202" s="2"/>
      <c r="P202" s="2"/>
      <c r="AE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</row>
    <row r="203" spans="2:46" x14ac:dyDescent="0.25">
      <c r="B203" s="2"/>
      <c r="C203" s="2"/>
      <c r="D203" s="2"/>
      <c r="E203" s="27"/>
      <c r="F203" s="27"/>
      <c r="G203" s="2"/>
      <c r="H203" s="2"/>
      <c r="I203" s="2"/>
      <c r="J203" s="2"/>
      <c r="K203" s="2"/>
      <c r="L203" s="2"/>
      <c r="M203" s="2"/>
      <c r="N203" s="2"/>
      <c r="O203" s="2"/>
      <c r="P203" s="2"/>
      <c r="AE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</row>
    <row r="204" spans="2:46" x14ac:dyDescent="0.25">
      <c r="B204" s="2"/>
      <c r="C204" s="2"/>
      <c r="D204" s="2"/>
      <c r="E204" s="27"/>
      <c r="F204" s="27"/>
      <c r="G204" s="2"/>
      <c r="H204" s="2"/>
      <c r="I204" s="2"/>
      <c r="J204" s="2"/>
      <c r="K204" s="2"/>
      <c r="L204" s="2"/>
      <c r="M204" s="2"/>
      <c r="N204" s="2"/>
      <c r="O204" s="2"/>
      <c r="P204" s="2"/>
      <c r="AE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</row>
    <row r="205" spans="2:46" x14ac:dyDescent="0.25">
      <c r="B205" s="2"/>
      <c r="C205" s="2"/>
      <c r="D205" s="2"/>
      <c r="E205" s="27"/>
      <c r="F205" s="27"/>
      <c r="G205" s="2"/>
      <c r="H205" s="2"/>
      <c r="I205" s="2"/>
      <c r="J205" s="2"/>
      <c r="K205" s="2"/>
      <c r="L205" s="2"/>
      <c r="M205" s="2"/>
      <c r="N205" s="2"/>
      <c r="O205" s="2"/>
      <c r="P205" s="2"/>
      <c r="AE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</row>
    <row r="206" spans="2:46" x14ac:dyDescent="0.25">
      <c r="B206" s="2"/>
      <c r="C206" s="2"/>
      <c r="D206" s="2"/>
      <c r="E206" s="27"/>
      <c r="F206" s="27"/>
      <c r="G206" s="2"/>
      <c r="H206" s="2"/>
      <c r="I206" s="2"/>
      <c r="J206" s="2"/>
      <c r="K206" s="2"/>
      <c r="L206" s="2"/>
      <c r="M206" s="2"/>
      <c r="N206" s="2"/>
      <c r="O206" s="2"/>
      <c r="P206" s="2"/>
      <c r="AE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</row>
    <row r="207" spans="2:46" x14ac:dyDescent="0.25">
      <c r="B207" s="2"/>
      <c r="C207" s="2"/>
      <c r="D207" s="2"/>
      <c r="E207" s="27"/>
      <c r="F207" s="27"/>
      <c r="G207" s="2"/>
      <c r="H207" s="2"/>
      <c r="I207" s="2"/>
      <c r="J207" s="2"/>
      <c r="K207" s="2"/>
      <c r="L207" s="2"/>
      <c r="M207" s="2"/>
      <c r="N207" s="2"/>
      <c r="O207" s="2"/>
      <c r="P207" s="2"/>
      <c r="AE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</row>
    <row r="208" spans="2:46" x14ac:dyDescent="0.25">
      <c r="B208" s="2"/>
      <c r="C208" s="2"/>
      <c r="D208" s="2"/>
      <c r="E208" s="27"/>
      <c r="F208" s="27"/>
      <c r="G208" s="2"/>
      <c r="H208" s="2"/>
      <c r="I208" s="2"/>
      <c r="J208" s="2"/>
      <c r="K208" s="2"/>
      <c r="L208" s="2"/>
      <c r="M208" s="2"/>
      <c r="N208" s="2"/>
      <c r="O208" s="2"/>
      <c r="P208" s="2"/>
      <c r="AE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</row>
    <row r="209" spans="2:46" x14ac:dyDescent="0.25">
      <c r="B209" s="2"/>
      <c r="C209" s="2"/>
      <c r="D209" s="2"/>
      <c r="E209" s="27"/>
      <c r="F209" s="27"/>
      <c r="G209" s="2"/>
      <c r="H209" s="2"/>
      <c r="I209" s="2"/>
      <c r="J209" s="2"/>
      <c r="K209" s="2"/>
      <c r="L209" s="2"/>
      <c r="M209" s="2"/>
      <c r="N209" s="2"/>
      <c r="O209" s="2"/>
      <c r="P209" s="2"/>
      <c r="AE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</row>
    <row r="210" spans="2:46" x14ac:dyDescent="0.25">
      <c r="B210" s="2"/>
      <c r="C210" s="2"/>
      <c r="D210" s="2"/>
      <c r="E210" s="27"/>
      <c r="F210" s="27"/>
      <c r="G210" s="2"/>
      <c r="H210" s="2"/>
      <c r="I210" s="2"/>
      <c r="J210" s="2"/>
      <c r="K210" s="2"/>
      <c r="L210" s="2"/>
      <c r="M210" s="2"/>
      <c r="N210" s="2"/>
      <c r="O210" s="2"/>
      <c r="P210" s="2"/>
      <c r="AE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</row>
    <row r="211" spans="2:46" x14ac:dyDescent="0.25">
      <c r="B211" s="2"/>
      <c r="C211" s="2"/>
      <c r="D211" s="2"/>
      <c r="E211" s="27"/>
      <c r="F211" s="27"/>
      <c r="G211" s="2"/>
      <c r="H211" s="2"/>
      <c r="I211" s="2"/>
      <c r="J211" s="2"/>
      <c r="K211" s="2"/>
      <c r="L211" s="2"/>
      <c r="M211" s="2"/>
      <c r="N211" s="2"/>
      <c r="O211" s="2"/>
      <c r="P211" s="2"/>
      <c r="AE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</row>
    <row r="212" spans="2:46" x14ac:dyDescent="0.25">
      <c r="B212" s="2"/>
      <c r="C212" s="2"/>
      <c r="D212" s="2"/>
      <c r="E212" s="27"/>
      <c r="F212" s="27"/>
      <c r="G212" s="2"/>
      <c r="H212" s="2"/>
      <c r="I212" s="2"/>
      <c r="J212" s="2"/>
      <c r="K212" s="2"/>
      <c r="L212" s="2"/>
      <c r="M212" s="2"/>
      <c r="N212" s="2"/>
      <c r="O212" s="2"/>
      <c r="P212" s="2"/>
      <c r="AE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</row>
    <row r="213" spans="2:46" x14ac:dyDescent="0.25">
      <c r="B213" s="2"/>
      <c r="C213" s="2"/>
      <c r="D213" s="2"/>
      <c r="E213" s="27"/>
      <c r="F213" s="27"/>
      <c r="G213" s="2"/>
      <c r="H213" s="2"/>
      <c r="I213" s="2"/>
      <c r="J213" s="2"/>
      <c r="K213" s="2"/>
      <c r="L213" s="2"/>
      <c r="M213" s="2"/>
      <c r="N213" s="2"/>
      <c r="O213" s="2"/>
      <c r="P213" s="2"/>
      <c r="AE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</row>
    <row r="214" spans="2:46" x14ac:dyDescent="0.25">
      <c r="B214" s="2"/>
      <c r="C214" s="2"/>
      <c r="D214" s="2"/>
      <c r="E214" s="27"/>
      <c r="F214" s="27"/>
      <c r="G214" s="2"/>
      <c r="H214" s="2"/>
      <c r="I214" s="2"/>
      <c r="J214" s="2"/>
      <c r="K214" s="2"/>
      <c r="L214" s="2"/>
      <c r="M214" s="2"/>
      <c r="N214" s="2"/>
      <c r="O214" s="2"/>
      <c r="P214" s="2"/>
      <c r="AE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</row>
    <row r="215" spans="2:46" x14ac:dyDescent="0.25">
      <c r="B215" s="2"/>
      <c r="C215" s="2"/>
      <c r="D215" s="2"/>
      <c r="E215" s="27"/>
      <c r="F215" s="27"/>
      <c r="G215" s="2"/>
      <c r="H215" s="2"/>
      <c r="I215" s="2"/>
      <c r="J215" s="2"/>
      <c r="K215" s="2"/>
      <c r="L215" s="2"/>
      <c r="M215" s="2"/>
      <c r="N215" s="2"/>
      <c r="O215" s="2"/>
      <c r="P215" s="2"/>
      <c r="AE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</row>
    <row r="216" spans="2:46" x14ac:dyDescent="0.25">
      <c r="B216" s="2"/>
      <c r="C216" s="2"/>
      <c r="D216" s="2"/>
      <c r="E216" s="27"/>
      <c r="F216" s="27"/>
      <c r="G216" s="2"/>
      <c r="H216" s="2"/>
      <c r="I216" s="2"/>
      <c r="J216" s="2"/>
      <c r="K216" s="2"/>
      <c r="L216" s="2"/>
      <c r="M216" s="2"/>
      <c r="N216" s="2"/>
      <c r="O216" s="2"/>
      <c r="P216" s="2"/>
      <c r="AE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</row>
    <row r="217" spans="2:46" x14ac:dyDescent="0.25">
      <c r="B217" s="2"/>
      <c r="C217" s="2"/>
      <c r="D217" s="2"/>
      <c r="E217" s="27"/>
      <c r="F217" s="27"/>
      <c r="G217" s="2"/>
      <c r="H217" s="2"/>
      <c r="I217" s="2"/>
      <c r="J217" s="2"/>
      <c r="K217" s="2"/>
      <c r="L217" s="2"/>
      <c r="M217" s="2"/>
      <c r="N217" s="2"/>
      <c r="O217" s="2"/>
      <c r="P217" s="2"/>
      <c r="AE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</row>
    <row r="218" spans="2:46" x14ac:dyDescent="0.25">
      <c r="B218" s="2"/>
      <c r="C218" s="2"/>
      <c r="D218" s="2"/>
      <c r="E218" s="27"/>
      <c r="F218" s="27"/>
      <c r="G218" s="2"/>
      <c r="H218" s="2"/>
      <c r="I218" s="2"/>
      <c r="J218" s="2"/>
      <c r="K218" s="2"/>
      <c r="L218" s="2"/>
      <c r="M218" s="2"/>
      <c r="N218" s="2"/>
      <c r="O218" s="2"/>
      <c r="P218" s="2"/>
      <c r="AE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</row>
    <row r="219" spans="2:46" x14ac:dyDescent="0.25">
      <c r="B219" s="2"/>
      <c r="C219" s="2"/>
      <c r="D219" s="2"/>
      <c r="E219" s="27"/>
      <c r="F219" s="27"/>
      <c r="G219" s="2"/>
      <c r="H219" s="2"/>
      <c r="I219" s="2"/>
      <c r="J219" s="2"/>
      <c r="K219" s="2"/>
      <c r="L219" s="2"/>
      <c r="M219" s="2"/>
      <c r="N219" s="2"/>
      <c r="O219" s="2"/>
      <c r="P219" s="2"/>
      <c r="AE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</row>
    <row r="220" spans="2:46" x14ac:dyDescent="0.25">
      <c r="B220" s="2"/>
      <c r="C220" s="2"/>
      <c r="D220" s="2"/>
      <c r="E220" s="27"/>
      <c r="F220" s="27"/>
      <c r="G220" s="2"/>
      <c r="H220" s="2"/>
      <c r="I220" s="2"/>
      <c r="J220" s="2"/>
      <c r="K220" s="2"/>
      <c r="L220" s="2"/>
      <c r="M220" s="2"/>
      <c r="N220" s="2"/>
      <c r="O220" s="2"/>
      <c r="P220" s="2"/>
      <c r="AE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</row>
    <row r="221" spans="2:46" x14ac:dyDescent="0.25">
      <c r="B221" s="2"/>
      <c r="C221" s="2"/>
      <c r="D221" s="2"/>
      <c r="E221" s="27"/>
      <c r="F221" s="27"/>
      <c r="G221" s="2"/>
      <c r="H221" s="2"/>
      <c r="I221" s="2"/>
      <c r="J221" s="2"/>
      <c r="K221" s="2"/>
      <c r="L221" s="2"/>
      <c r="M221" s="2"/>
      <c r="N221" s="2"/>
      <c r="O221" s="2"/>
      <c r="P221" s="2"/>
      <c r="AE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</row>
    <row r="222" spans="2:46" x14ac:dyDescent="0.25">
      <c r="B222" s="2"/>
      <c r="C222" s="2"/>
      <c r="D222" s="2"/>
      <c r="E222" s="27"/>
      <c r="F222" s="27"/>
      <c r="G222" s="2"/>
      <c r="H222" s="2"/>
      <c r="I222" s="2"/>
      <c r="J222" s="2"/>
      <c r="K222" s="2"/>
      <c r="L222" s="2"/>
      <c r="M222" s="2"/>
      <c r="N222" s="2"/>
      <c r="O222" s="2"/>
      <c r="P222" s="2"/>
      <c r="AE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</row>
    <row r="223" spans="2:46" x14ac:dyDescent="0.25">
      <c r="B223" s="2"/>
      <c r="C223" s="2"/>
      <c r="D223" s="2"/>
      <c r="E223" s="27"/>
      <c r="F223" s="27"/>
      <c r="G223" s="2"/>
      <c r="H223" s="2"/>
      <c r="I223" s="2"/>
      <c r="J223" s="2"/>
      <c r="K223" s="2"/>
      <c r="L223" s="2"/>
      <c r="M223" s="2"/>
      <c r="N223" s="2"/>
      <c r="O223" s="2"/>
      <c r="P223" s="2"/>
      <c r="AE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</row>
    <row r="224" spans="2:46" x14ac:dyDescent="0.25">
      <c r="B224" s="2"/>
      <c r="C224" s="2"/>
      <c r="D224" s="2"/>
      <c r="E224" s="27"/>
      <c r="F224" s="27"/>
      <c r="G224" s="2"/>
      <c r="H224" s="2"/>
      <c r="I224" s="2"/>
      <c r="J224" s="2"/>
      <c r="K224" s="2"/>
      <c r="L224" s="2"/>
      <c r="M224" s="2"/>
      <c r="N224" s="2"/>
      <c r="O224" s="2"/>
      <c r="P224" s="2"/>
      <c r="AE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</row>
    <row r="225" spans="2:46" x14ac:dyDescent="0.25">
      <c r="B225" s="2"/>
      <c r="C225" s="2"/>
      <c r="D225" s="2"/>
      <c r="E225" s="27"/>
      <c r="F225" s="27"/>
      <c r="G225" s="2"/>
      <c r="H225" s="2"/>
      <c r="I225" s="2"/>
      <c r="J225" s="2"/>
      <c r="K225" s="2"/>
      <c r="L225" s="2"/>
      <c r="M225" s="2"/>
      <c r="N225" s="2"/>
      <c r="O225" s="2"/>
      <c r="P225" s="2"/>
      <c r="AE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</row>
    <row r="226" spans="2:46" x14ac:dyDescent="0.25">
      <c r="B226" s="2"/>
      <c r="C226" s="2"/>
      <c r="D226" s="2"/>
      <c r="E226" s="27"/>
      <c r="F226" s="27"/>
      <c r="G226" s="2"/>
      <c r="H226" s="2"/>
      <c r="I226" s="2"/>
      <c r="J226" s="2"/>
      <c r="K226" s="2"/>
      <c r="L226" s="2"/>
      <c r="M226" s="2"/>
      <c r="N226" s="2"/>
      <c r="O226" s="2"/>
      <c r="P226" s="2"/>
      <c r="AE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</row>
    <row r="227" spans="2:46" x14ac:dyDescent="0.25">
      <c r="B227" s="2"/>
      <c r="C227" s="2"/>
      <c r="D227" s="2"/>
      <c r="E227" s="27"/>
      <c r="F227" s="27"/>
      <c r="G227" s="2"/>
      <c r="H227" s="2"/>
      <c r="I227" s="2"/>
      <c r="J227" s="2"/>
      <c r="K227" s="2"/>
      <c r="L227" s="2"/>
      <c r="M227" s="2"/>
      <c r="N227" s="2"/>
      <c r="O227" s="2"/>
      <c r="P227" s="2"/>
      <c r="AE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</row>
    <row r="228" spans="2:46" x14ac:dyDescent="0.25">
      <c r="B228" s="2"/>
      <c r="C228" s="2"/>
      <c r="D228" s="2"/>
      <c r="E228" s="27"/>
      <c r="F228" s="27"/>
      <c r="G228" s="2"/>
      <c r="H228" s="2"/>
      <c r="I228" s="2"/>
      <c r="J228" s="2"/>
      <c r="K228" s="2"/>
      <c r="L228" s="2"/>
      <c r="M228" s="2"/>
      <c r="N228" s="2"/>
      <c r="O228" s="2"/>
      <c r="P228" s="2"/>
      <c r="AE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</row>
    <row r="229" spans="2:46" x14ac:dyDescent="0.25">
      <c r="B229" s="2"/>
      <c r="C229" s="2"/>
      <c r="D229" s="2"/>
      <c r="E229" s="27"/>
      <c r="F229" s="27"/>
      <c r="G229" s="2"/>
      <c r="H229" s="2"/>
      <c r="I229" s="2"/>
      <c r="J229" s="2"/>
      <c r="K229" s="2"/>
      <c r="L229" s="2"/>
      <c r="M229" s="2"/>
      <c r="N229" s="2"/>
      <c r="O229" s="2"/>
      <c r="P229" s="2"/>
      <c r="AE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</row>
    <row r="230" spans="2:46" x14ac:dyDescent="0.25">
      <c r="B230" s="2"/>
      <c r="C230" s="2"/>
      <c r="D230" s="2"/>
      <c r="E230" s="27"/>
      <c r="F230" s="27"/>
      <c r="G230" s="2"/>
      <c r="H230" s="2"/>
      <c r="I230" s="2"/>
      <c r="J230" s="2"/>
      <c r="K230" s="2"/>
      <c r="L230" s="2"/>
      <c r="M230" s="2"/>
      <c r="N230" s="2"/>
      <c r="O230" s="2"/>
      <c r="P230" s="2"/>
      <c r="AE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</row>
    <row r="231" spans="2:46" x14ac:dyDescent="0.25">
      <c r="B231" s="2"/>
      <c r="C231" s="2"/>
      <c r="D231" s="2"/>
      <c r="E231" s="27"/>
      <c r="F231" s="27"/>
      <c r="G231" s="2"/>
      <c r="H231" s="2"/>
      <c r="I231" s="2"/>
      <c r="J231" s="2"/>
      <c r="K231" s="2"/>
      <c r="L231" s="2"/>
      <c r="M231" s="2"/>
      <c r="N231" s="2"/>
      <c r="O231" s="2"/>
      <c r="P231" s="2"/>
      <c r="AE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</row>
    <row r="232" spans="2:46" x14ac:dyDescent="0.25">
      <c r="B232" s="2"/>
      <c r="C232" s="2"/>
      <c r="D232" s="2"/>
      <c r="E232" s="27"/>
      <c r="F232" s="27"/>
      <c r="G232" s="2"/>
      <c r="H232" s="2"/>
      <c r="I232" s="2"/>
      <c r="J232" s="2"/>
      <c r="K232" s="2"/>
      <c r="L232" s="2"/>
      <c r="M232" s="2"/>
      <c r="N232" s="2"/>
      <c r="O232" s="2"/>
      <c r="P232" s="2"/>
      <c r="AE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</row>
    <row r="233" spans="2:46" x14ac:dyDescent="0.25">
      <c r="B233" s="2"/>
      <c r="C233" s="2"/>
      <c r="D233" s="2"/>
      <c r="E233" s="27"/>
      <c r="F233" s="27"/>
      <c r="G233" s="2"/>
      <c r="H233" s="2"/>
      <c r="I233" s="2"/>
      <c r="J233" s="2"/>
      <c r="K233" s="2"/>
      <c r="L233" s="2"/>
      <c r="M233" s="2"/>
      <c r="N233" s="2"/>
      <c r="O233" s="2"/>
      <c r="P233" s="2"/>
      <c r="AE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</row>
    <row r="234" spans="2:46" x14ac:dyDescent="0.25">
      <c r="B234" s="2"/>
      <c r="C234" s="2"/>
      <c r="D234" s="2"/>
      <c r="E234" s="27"/>
      <c r="F234" s="27"/>
      <c r="G234" s="2"/>
      <c r="H234" s="2"/>
      <c r="I234" s="2"/>
      <c r="J234" s="2"/>
      <c r="K234" s="2"/>
      <c r="L234" s="2"/>
      <c r="M234" s="2"/>
      <c r="N234" s="2"/>
      <c r="O234" s="2"/>
      <c r="P234" s="2"/>
      <c r="AE234" s="2"/>
    </row>
    <row r="235" spans="2:46" x14ac:dyDescent="0.25">
      <c r="B235" s="2"/>
      <c r="C235" s="2"/>
      <c r="D235" s="2"/>
      <c r="E235" s="27"/>
      <c r="F235" s="27"/>
      <c r="G235" s="2"/>
      <c r="H235" s="2"/>
      <c r="I235" s="2"/>
      <c r="J235" s="2"/>
      <c r="K235" s="2"/>
      <c r="L235" s="2"/>
      <c r="M235" s="2"/>
      <c r="N235" s="2"/>
      <c r="O235" s="2"/>
      <c r="P235" s="2"/>
      <c r="AE235" s="2"/>
    </row>
    <row r="236" spans="2:46" x14ac:dyDescent="0.25">
      <c r="B236" s="2"/>
      <c r="C236" s="2"/>
      <c r="D236" s="2"/>
      <c r="E236" s="27"/>
      <c r="F236" s="27"/>
      <c r="G236" s="2"/>
      <c r="H236" s="2"/>
      <c r="I236" s="2"/>
      <c r="J236" s="2"/>
      <c r="K236" s="2"/>
      <c r="L236" s="2"/>
      <c r="M236" s="2"/>
      <c r="N236" s="2"/>
      <c r="O236" s="2"/>
      <c r="P236" s="2"/>
      <c r="AE236" s="2"/>
    </row>
    <row r="237" spans="2:46" x14ac:dyDescent="0.25">
      <c r="B237" s="2"/>
      <c r="C237" s="2"/>
      <c r="D237" s="2"/>
      <c r="E237" s="27"/>
      <c r="F237" s="27"/>
      <c r="G237" s="2"/>
      <c r="H237" s="2"/>
      <c r="I237" s="2"/>
      <c r="J237" s="2"/>
      <c r="K237" s="2"/>
      <c r="L237" s="2"/>
      <c r="M237" s="2"/>
      <c r="N237" s="2"/>
      <c r="O237" s="2"/>
      <c r="P237" s="2"/>
      <c r="AE237" s="2"/>
    </row>
    <row r="238" spans="2:46" x14ac:dyDescent="0.25">
      <c r="B238" s="2"/>
      <c r="C238" s="2"/>
      <c r="D238" s="2"/>
      <c r="E238" s="27"/>
      <c r="F238" s="27"/>
      <c r="G238" s="2"/>
      <c r="H238" s="2"/>
      <c r="I238" s="2"/>
      <c r="J238" s="2"/>
      <c r="K238" s="2"/>
      <c r="L238" s="2"/>
      <c r="M238" s="2"/>
      <c r="N238" s="2"/>
      <c r="O238" s="2"/>
      <c r="P238" s="2"/>
      <c r="AE238" s="2"/>
    </row>
    <row r="239" spans="2:46" x14ac:dyDescent="0.25">
      <c r="B239" s="2"/>
      <c r="C239" s="2"/>
      <c r="D239" s="2"/>
      <c r="E239" s="27"/>
      <c r="F239" s="27"/>
      <c r="G239" s="2"/>
      <c r="H239" s="2"/>
      <c r="I239" s="2"/>
      <c r="J239" s="2"/>
      <c r="K239" s="2"/>
      <c r="L239" s="2"/>
      <c r="M239" s="2"/>
      <c r="N239" s="2"/>
      <c r="O239" s="2"/>
      <c r="P239" s="2"/>
      <c r="AE239" s="2"/>
    </row>
    <row r="240" spans="2:46" x14ac:dyDescent="0.25">
      <c r="B240" s="2"/>
      <c r="C240" s="2"/>
      <c r="D240" s="2"/>
      <c r="E240" s="27"/>
      <c r="F240" s="27"/>
      <c r="G240" s="2"/>
      <c r="H240" s="2"/>
      <c r="I240" s="2"/>
      <c r="J240" s="2"/>
      <c r="K240" s="2"/>
      <c r="L240" s="2"/>
      <c r="M240" s="2"/>
      <c r="N240" s="2"/>
      <c r="O240" s="2"/>
      <c r="P240" s="2"/>
      <c r="AE240" s="2"/>
    </row>
    <row r="241" spans="2:31" x14ac:dyDescent="0.25">
      <c r="B241" s="2"/>
      <c r="C241" s="2"/>
      <c r="D241" s="2"/>
      <c r="E241" s="27"/>
      <c r="F241" s="27"/>
      <c r="G241" s="2"/>
      <c r="H241" s="2"/>
      <c r="I241" s="2"/>
      <c r="J241" s="2"/>
      <c r="K241" s="2"/>
      <c r="L241" s="2"/>
      <c r="M241" s="2"/>
      <c r="N241" s="2"/>
      <c r="O241" s="2"/>
      <c r="P241" s="2"/>
      <c r="AE241" s="2"/>
    </row>
    <row r="242" spans="2:31" x14ac:dyDescent="0.25">
      <c r="B242" s="2"/>
      <c r="C242" s="2"/>
      <c r="D242" s="2"/>
      <c r="E242" s="27"/>
      <c r="F242" s="27"/>
      <c r="G242" s="2"/>
      <c r="H242" s="2"/>
      <c r="I242" s="2"/>
      <c r="J242" s="2"/>
      <c r="K242" s="2"/>
      <c r="L242" s="2"/>
      <c r="M242" s="2"/>
      <c r="N242" s="2"/>
      <c r="O242" s="2"/>
      <c r="P242" s="2"/>
      <c r="AE242" s="2"/>
    </row>
    <row r="243" spans="2:31" x14ac:dyDescent="0.25">
      <c r="B243" s="2"/>
      <c r="C243" s="2"/>
      <c r="D243" s="2"/>
      <c r="E243" s="27"/>
      <c r="F243" s="27"/>
      <c r="G243" s="2"/>
      <c r="H243" s="2"/>
      <c r="I243" s="2"/>
      <c r="J243" s="2"/>
      <c r="K243" s="2"/>
      <c r="L243" s="2"/>
      <c r="M243" s="2"/>
      <c r="N243" s="2"/>
      <c r="O243" s="2"/>
      <c r="P243" s="2"/>
      <c r="AE243" s="2"/>
    </row>
    <row r="244" spans="2:31" x14ac:dyDescent="0.25">
      <c r="B244" s="2"/>
      <c r="C244" s="2"/>
      <c r="D244" s="2"/>
      <c r="E244" s="27"/>
      <c r="F244" s="27"/>
      <c r="G244" s="2"/>
      <c r="H244" s="2"/>
      <c r="I244" s="2"/>
      <c r="J244" s="2"/>
      <c r="K244" s="2"/>
      <c r="L244" s="2"/>
      <c r="M244" s="2"/>
      <c r="N244" s="2"/>
      <c r="O244" s="2"/>
      <c r="P244" s="2"/>
      <c r="AE244" s="2"/>
    </row>
    <row r="245" spans="2:31" x14ac:dyDescent="0.25">
      <c r="B245" s="2"/>
      <c r="C245" s="2"/>
      <c r="D245" s="2"/>
      <c r="E245" s="27"/>
      <c r="F245" s="27"/>
      <c r="G245" s="2"/>
      <c r="H245" s="2"/>
      <c r="I245" s="2"/>
      <c r="J245" s="2"/>
      <c r="K245" s="2"/>
      <c r="L245" s="2"/>
      <c r="M245" s="2"/>
      <c r="N245" s="2"/>
      <c r="O245" s="2"/>
      <c r="P245" s="2"/>
      <c r="AE245" s="2"/>
    </row>
    <row r="246" spans="2:31" x14ac:dyDescent="0.25">
      <c r="B246" s="2"/>
      <c r="C246" s="2"/>
      <c r="D246" s="2"/>
      <c r="E246" s="27"/>
      <c r="F246" s="27"/>
      <c r="G246" s="2"/>
      <c r="H246" s="2"/>
      <c r="I246" s="2"/>
      <c r="J246" s="2"/>
      <c r="K246" s="2"/>
      <c r="L246" s="2"/>
      <c r="M246" s="2"/>
      <c r="N246" s="2"/>
      <c r="O246" s="2"/>
      <c r="P246" s="2"/>
      <c r="AE246" s="2"/>
    </row>
    <row r="247" spans="2:31" x14ac:dyDescent="0.25">
      <c r="B247" s="2"/>
      <c r="C247" s="2"/>
      <c r="D247" s="2"/>
      <c r="E247" s="27"/>
      <c r="F247" s="27"/>
      <c r="G247" s="2"/>
      <c r="H247" s="2"/>
      <c r="I247" s="2"/>
      <c r="J247" s="2"/>
      <c r="K247" s="2"/>
      <c r="L247" s="2"/>
      <c r="M247" s="2"/>
      <c r="N247" s="2"/>
      <c r="O247" s="2"/>
      <c r="P247" s="2"/>
      <c r="AE247" s="2"/>
    </row>
    <row r="248" spans="2:31" x14ac:dyDescent="0.25">
      <c r="B248" s="2"/>
      <c r="C248" s="2"/>
      <c r="D248" s="2"/>
      <c r="E248" s="27"/>
      <c r="F248" s="27"/>
      <c r="G248" s="2"/>
      <c r="H248" s="2"/>
      <c r="I248" s="2"/>
      <c r="J248" s="2"/>
      <c r="K248" s="2"/>
      <c r="L248" s="2"/>
      <c r="M248" s="2"/>
      <c r="N248" s="2"/>
      <c r="O248" s="2"/>
      <c r="P248" s="2"/>
      <c r="AE248" s="2"/>
    </row>
    <row r="249" spans="2:31" x14ac:dyDescent="0.25">
      <c r="B249" s="2"/>
      <c r="C249" s="2"/>
      <c r="D249" s="2"/>
      <c r="E249" s="27"/>
      <c r="F249" s="27"/>
      <c r="G249" s="2"/>
      <c r="H249" s="2"/>
      <c r="I249" s="2"/>
      <c r="J249" s="2"/>
      <c r="K249" s="2"/>
      <c r="L249" s="2"/>
      <c r="M249" s="2"/>
      <c r="N249" s="2"/>
      <c r="O249" s="2"/>
      <c r="P249" s="2"/>
      <c r="AE249" s="2"/>
    </row>
    <row r="250" spans="2:31" x14ac:dyDescent="0.25">
      <c r="B250" s="2"/>
      <c r="C250" s="2"/>
      <c r="D250" s="2"/>
      <c r="E250" s="27"/>
      <c r="F250" s="27"/>
      <c r="G250" s="2"/>
      <c r="H250" s="2"/>
      <c r="I250" s="2"/>
      <c r="J250" s="2"/>
      <c r="K250" s="2"/>
      <c r="L250" s="2"/>
      <c r="M250" s="2"/>
      <c r="N250" s="2"/>
      <c r="O250" s="2"/>
      <c r="P250" s="2"/>
      <c r="AE250" s="2"/>
    </row>
    <row r="251" spans="2:31" x14ac:dyDescent="0.25">
      <c r="B251" s="2"/>
      <c r="C251" s="2"/>
      <c r="D251" s="2"/>
      <c r="E251" s="27"/>
      <c r="F251" s="27"/>
      <c r="G251" s="2"/>
      <c r="H251" s="2"/>
      <c r="I251" s="2"/>
      <c r="J251" s="2"/>
      <c r="K251" s="2"/>
      <c r="L251" s="2"/>
      <c r="M251" s="2"/>
      <c r="N251" s="2"/>
      <c r="O251" s="2"/>
      <c r="P251" s="2"/>
      <c r="AE251" s="2"/>
    </row>
    <row r="252" spans="2:31" x14ac:dyDescent="0.25">
      <c r="B252" s="2"/>
      <c r="C252" s="2"/>
      <c r="D252" s="2"/>
      <c r="E252" s="27"/>
      <c r="F252" s="27"/>
      <c r="G252" s="2"/>
      <c r="H252" s="2"/>
      <c r="I252" s="2"/>
      <c r="J252" s="2"/>
      <c r="K252" s="2"/>
      <c r="L252" s="2"/>
      <c r="M252" s="2"/>
      <c r="N252" s="2"/>
      <c r="O252" s="2"/>
      <c r="P252" s="2"/>
      <c r="AE252" s="2"/>
    </row>
    <row r="253" spans="2:31" x14ac:dyDescent="0.25">
      <c r="B253" s="2"/>
      <c r="C253" s="2"/>
      <c r="D253" s="2"/>
      <c r="E253" s="27"/>
      <c r="F253" s="27"/>
      <c r="G253" s="2"/>
      <c r="H253" s="2"/>
      <c r="I253" s="2"/>
      <c r="J253" s="2"/>
      <c r="K253" s="2"/>
      <c r="L253" s="2"/>
      <c r="M253" s="2"/>
      <c r="N253" s="2"/>
      <c r="O253" s="2"/>
      <c r="P253" s="2"/>
      <c r="AE253" s="2"/>
    </row>
    <row r="254" spans="2:31" x14ac:dyDescent="0.25">
      <c r="B254" s="2"/>
      <c r="C254" s="2"/>
      <c r="D254" s="2"/>
      <c r="E254" s="27"/>
      <c r="F254" s="27"/>
      <c r="G254" s="2"/>
      <c r="H254" s="2"/>
      <c r="I254" s="2"/>
      <c r="J254" s="2"/>
      <c r="K254" s="2"/>
      <c r="L254" s="2"/>
      <c r="M254" s="2"/>
      <c r="N254" s="2"/>
      <c r="O254" s="2"/>
      <c r="P254" s="2"/>
      <c r="AE254" s="2"/>
    </row>
    <row r="255" spans="2:31" x14ac:dyDescent="0.25">
      <c r="B255" s="2"/>
      <c r="C255" s="2"/>
      <c r="D255" s="2"/>
      <c r="E255" s="27"/>
      <c r="F255" s="27"/>
      <c r="G255" s="2"/>
      <c r="H255" s="2"/>
      <c r="I255" s="2"/>
      <c r="J255" s="2"/>
      <c r="K255" s="2"/>
      <c r="L255" s="2"/>
      <c r="M255" s="2"/>
      <c r="N255" s="2"/>
      <c r="O255" s="2"/>
      <c r="P255" s="2"/>
      <c r="AE255" s="2"/>
    </row>
    <row r="256" spans="2:31" x14ac:dyDescent="0.25">
      <c r="B256" s="2"/>
      <c r="C256" s="2"/>
      <c r="D256" s="2"/>
      <c r="E256" s="27"/>
      <c r="F256" s="27"/>
      <c r="G256" s="2"/>
      <c r="H256" s="2"/>
      <c r="I256" s="2"/>
      <c r="J256" s="2"/>
      <c r="K256" s="2"/>
      <c r="L256" s="2"/>
      <c r="M256" s="2"/>
      <c r="N256" s="2"/>
      <c r="O256" s="2"/>
      <c r="P256" s="2"/>
      <c r="AE256" s="2"/>
    </row>
    <row r="257" spans="2:31" x14ac:dyDescent="0.25">
      <c r="B257" s="2"/>
      <c r="C257" s="2"/>
      <c r="D257" s="2"/>
      <c r="E257" s="27"/>
      <c r="F257" s="27"/>
      <c r="G257" s="2"/>
      <c r="H257" s="2"/>
      <c r="I257" s="2"/>
      <c r="J257" s="2"/>
      <c r="K257" s="2"/>
      <c r="L257" s="2"/>
      <c r="M257" s="2"/>
      <c r="N257" s="2"/>
      <c r="O257" s="2"/>
      <c r="P257" s="2"/>
      <c r="AE257" s="2"/>
    </row>
    <row r="258" spans="2:31" x14ac:dyDescent="0.25">
      <c r="B258" s="2"/>
      <c r="C258" s="2"/>
      <c r="D258" s="2"/>
      <c r="E258" s="27"/>
      <c r="F258" s="27"/>
      <c r="G258" s="2"/>
      <c r="H258" s="2"/>
      <c r="I258" s="2"/>
      <c r="J258" s="2"/>
      <c r="K258" s="2"/>
      <c r="L258" s="2"/>
      <c r="M258" s="2"/>
      <c r="N258" s="2"/>
      <c r="O258" s="2"/>
      <c r="P258" s="2"/>
      <c r="AE258" s="2"/>
    </row>
    <row r="259" spans="2:31" x14ac:dyDescent="0.25">
      <c r="B259" s="2"/>
      <c r="C259" s="2"/>
      <c r="D259" s="2"/>
      <c r="E259" s="27"/>
      <c r="F259" s="27"/>
      <c r="G259" s="2"/>
      <c r="H259" s="2"/>
      <c r="I259" s="2"/>
      <c r="J259" s="2"/>
      <c r="K259" s="2"/>
      <c r="L259" s="2"/>
      <c r="M259" s="2"/>
      <c r="N259" s="2"/>
      <c r="O259" s="2"/>
      <c r="P259" s="2"/>
      <c r="AE259" s="2"/>
    </row>
    <row r="260" spans="2:31" x14ac:dyDescent="0.25">
      <c r="B260" s="2"/>
      <c r="C260" s="2"/>
      <c r="D260" s="2"/>
      <c r="E260" s="27"/>
      <c r="F260" s="27"/>
      <c r="G260" s="2"/>
      <c r="H260" s="2"/>
      <c r="I260" s="2"/>
      <c r="J260" s="2"/>
      <c r="K260" s="2"/>
      <c r="L260" s="2"/>
      <c r="M260" s="2"/>
      <c r="N260" s="2"/>
      <c r="O260" s="2"/>
      <c r="P260" s="2"/>
      <c r="AE260" s="2"/>
    </row>
    <row r="261" spans="2:31" x14ac:dyDescent="0.25">
      <c r="B261" s="2"/>
      <c r="C261" s="2"/>
      <c r="D261" s="2"/>
      <c r="E261" s="27"/>
      <c r="F261" s="27"/>
      <c r="G261" s="2"/>
      <c r="H261" s="2"/>
      <c r="I261" s="2"/>
      <c r="J261" s="2"/>
      <c r="K261" s="2"/>
      <c r="L261" s="2"/>
      <c r="M261" s="2"/>
      <c r="N261" s="2"/>
      <c r="O261" s="2"/>
      <c r="P261" s="2"/>
      <c r="AE261" s="2"/>
    </row>
    <row r="262" spans="2:31" x14ac:dyDescent="0.25">
      <c r="B262" s="2"/>
      <c r="C262" s="2"/>
      <c r="D262" s="2"/>
      <c r="E262" s="27"/>
      <c r="F262" s="27"/>
      <c r="G262" s="2"/>
      <c r="H262" s="2"/>
      <c r="I262" s="2"/>
      <c r="J262" s="2"/>
      <c r="K262" s="2"/>
      <c r="L262" s="2"/>
      <c r="M262" s="2"/>
      <c r="N262" s="2"/>
      <c r="O262" s="2"/>
      <c r="P262" s="2"/>
      <c r="AE262" s="2"/>
    </row>
    <row r="263" spans="2:31" x14ac:dyDescent="0.25">
      <c r="B263" s="2"/>
      <c r="C263" s="2"/>
      <c r="D263" s="2"/>
      <c r="E263" s="27"/>
      <c r="F263" s="27"/>
      <c r="G263" s="2"/>
      <c r="H263" s="2"/>
      <c r="I263" s="2"/>
      <c r="J263" s="2"/>
      <c r="K263" s="2"/>
      <c r="L263" s="2"/>
      <c r="M263" s="2"/>
      <c r="N263" s="2"/>
      <c r="O263" s="2"/>
      <c r="P263" s="2"/>
      <c r="AE263" s="2"/>
    </row>
    <row r="264" spans="2:31" x14ac:dyDescent="0.25">
      <c r="B264" s="2"/>
      <c r="C264" s="2"/>
      <c r="D264" s="2"/>
      <c r="E264" s="27"/>
      <c r="F264" s="27"/>
      <c r="G264" s="2"/>
      <c r="H264" s="2"/>
      <c r="I264" s="2"/>
      <c r="J264" s="2"/>
      <c r="K264" s="2"/>
      <c r="L264" s="2"/>
      <c r="M264" s="2"/>
      <c r="N264" s="2"/>
      <c r="O264" s="2"/>
      <c r="P264" s="2"/>
      <c r="AE264" s="2"/>
    </row>
    <row r="265" spans="2:31" x14ac:dyDescent="0.25">
      <c r="B265" s="2"/>
      <c r="C265" s="2"/>
      <c r="D265" s="2"/>
      <c r="E265" s="27"/>
      <c r="F265" s="27"/>
      <c r="G265" s="2"/>
      <c r="H265" s="2"/>
      <c r="I265" s="2"/>
      <c r="J265" s="2"/>
      <c r="K265" s="2"/>
      <c r="L265" s="2"/>
      <c r="M265" s="2"/>
      <c r="N265" s="2"/>
      <c r="O265" s="2"/>
      <c r="P265" s="2"/>
      <c r="AE265" s="2"/>
    </row>
    <row r="266" spans="2:31" x14ac:dyDescent="0.25">
      <c r="B266" s="2"/>
      <c r="C266" s="2"/>
      <c r="D266" s="2"/>
      <c r="E266" s="27"/>
      <c r="F266" s="27"/>
      <c r="G266" s="2"/>
      <c r="H266" s="2"/>
      <c r="I266" s="2"/>
      <c r="J266" s="2"/>
      <c r="K266" s="2"/>
      <c r="L266" s="2"/>
      <c r="M266" s="2"/>
      <c r="N266" s="2"/>
      <c r="O266" s="2"/>
      <c r="P266" s="2"/>
      <c r="AE266" s="2"/>
    </row>
    <row r="267" spans="2:31" x14ac:dyDescent="0.25">
      <c r="B267" s="2"/>
      <c r="C267" s="2"/>
      <c r="D267" s="2"/>
      <c r="E267" s="27"/>
      <c r="F267" s="27"/>
      <c r="G267" s="2"/>
      <c r="H267" s="2"/>
      <c r="I267" s="2"/>
      <c r="J267" s="2"/>
      <c r="K267" s="2"/>
      <c r="L267" s="2"/>
      <c r="M267" s="2"/>
      <c r="N267" s="2"/>
      <c r="O267" s="2"/>
      <c r="P267" s="2"/>
      <c r="AE267" s="2"/>
    </row>
    <row r="268" spans="2:31" x14ac:dyDescent="0.25">
      <c r="B268" s="2"/>
      <c r="C268" s="2"/>
      <c r="D268" s="2"/>
      <c r="E268" s="27"/>
      <c r="F268" s="27"/>
      <c r="G268" s="2"/>
      <c r="H268" s="2"/>
      <c r="I268" s="2"/>
      <c r="J268" s="2"/>
      <c r="K268" s="2"/>
      <c r="L268" s="2"/>
      <c r="M268" s="2"/>
      <c r="N268" s="2"/>
      <c r="O268" s="2"/>
      <c r="P268" s="2"/>
      <c r="AE268" s="2"/>
    </row>
    <row r="269" spans="2:31" x14ac:dyDescent="0.25">
      <c r="B269" s="2"/>
      <c r="C269" s="2"/>
      <c r="D269" s="2"/>
      <c r="E269" s="27"/>
      <c r="F269" s="27"/>
      <c r="G269" s="2"/>
      <c r="H269" s="2"/>
      <c r="I269" s="2"/>
      <c r="J269" s="2"/>
      <c r="K269" s="2"/>
      <c r="L269" s="2"/>
      <c r="M269" s="2"/>
      <c r="N269" s="2"/>
      <c r="O269" s="2"/>
      <c r="P269" s="2"/>
      <c r="AE269" s="2"/>
    </row>
    <row r="270" spans="2:31" x14ac:dyDescent="0.25">
      <c r="B270" s="2"/>
      <c r="C270" s="2"/>
      <c r="D270" s="2"/>
      <c r="E270" s="27"/>
      <c r="F270" s="27"/>
      <c r="G270" s="2"/>
      <c r="H270" s="2"/>
      <c r="I270" s="2"/>
      <c r="J270" s="2"/>
      <c r="K270" s="2"/>
      <c r="L270" s="2"/>
      <c r="M270" s="2"/>
      <c r="N270" s="2"/>
      <c r="O270" s="2"/>
      <c r="P270" s="2"/>
      <c r="AE270" s="2"/>
    </row>
    <row r="271" spans="2:31" x14ac:dyDescent="0.25">
      <c r="B271" s="2"/>
      <c r="C271" s="2"/>
      <c r="D271" s="2"/>
      <c r="E271" s="27"/>
      <c r="F271" s="27"/>
      <c r="G271" s="2"/>
      <c r="H271" s="2"/>
      <c r="I271" s="2"/>
      <c r="J271" s="2"/>
      <c r="K271" s="2"/>
      <c r="L271" s="2"/>
      <c r="M271" s="2"/>
      <c r="N271" s="2"/>
      <c r="O271" s="2"/>
      <c r="P271" s="2"/>
      <c r="AE271" s="2"/>
    </row>
    <row r="272" spans="2:31" x14ac:dyDescent="0.25">
      <c r="B272" s="2"/>
      <c r="C272" s="2"/>
      <c r="D272" s="2"/>
      <c r="E272" s="27"/>
      <c r="F272" s="27"/>
      <c r="G272" s="2"/>
      <c r="H272" s="2"/>
      <c r="I272" s="2"/>
      <c r="J272" s="2"/>
      <c r="K272" s="2"/>
      <c r="L272" s="2"/>
      <c r="M272" s="2"/>
      <c r="N272" s="2"/>
      <c r="O272" s="2"/>
      <c r="P272" s="2"/>
      <c r="AE272" s="2"/>
    </row>
    <row r="273" spans="2:31" x14ac:dyDescent="0.25">
      <c r="B273" s="2"/>
      <c r="C273" s="2"/>
      <c r="D273" s="2"/>
      <c r="E273" s="27"/>
      <c r="F273" s="27"/>
      <c r="G273" s="2"/>
      <c r="H273" s="2"/>
      <c r="I273" s="2"/>
      <c r="J273" s="2"/>
      <c r="K273" s="2"/>
      <c r="L273" s="2"/>
      <c r="M273" s="2"/>
      <c r="N273" s="2"/>
      <c r="O273" s="2"/>
      <c r="P273" s="2"/>
      <c r="AE273" s="2"/>
    </row>
    <row r="274" spans="2:31" x14ac:dyDescent="0.25">
      <c r="B274" s="2"/>
      <c r="C274" s="2"/>
      <c r="D274" s="2"/>
      <c r="E274" s="27"/>
      <c r="F274" s="27"/>
      <c r="G274" s="2"/>
      <c r="H274" s="2"/>
      <c r="I274" s="2"/>
      <c r="J274" s="2"/>
      <c r="K274" s="2"/>
      <c r="L274" s="2"/>
      <c r="M274" s="2"/>
      <c r="N274" s="2"/>
      <c r="O274" s="2"/>
      <c r="P274" s="2"/>
      <c r="AE274" s="2"/>
    </row>
    <row r="275" spans="2:31" x14ac:dyDescent="0.25">
      <c r="B275" s="2"/>
      <c r="C275" s="2"/>
      <c r="D275" s="2"/>
      <c r="E275" s="27"/>
      <c r="F275" s="27"/>
      <c r="G275" s="2"/>
      <c r="H275" s="2"/>
      <c r="I275" s="2"/>
      <c r="J275" s="2"/>
      <c r="K275" s="2"/>
      <c r="L275" s="2"/>
      <c r="M275" s="2"/>
      <c r="N275" s="2"/>
      <c r="O275" s="2"/>
      <c r="P275" s="2"/>
      <c r="AE275" s="2"/>
    </row>
    <row r="276" spans="2:31" x14ac:dyDescent="0.25">
      <c r="B276" s="2"/>
      <c r="C276" s="2"/>
      <c r="D276" s="2"/>
      <c r="E276" s="27"/>
      <c r="F276" s="27"/>
      <c r="G276" s="2"/>
      <c r="H276" s="2"/>
      <c r="I276" s="2"/>
      <c r="J276" s="2"/>
      <c r="K276" s="2"/>
      <c r="L276" s="2"/>
      <c r="M276" s="2"/>
      <c r="N276" s="2"/>
      <c r="O276" s="2"/>
      <c r="P276" s="2"/>
      <c r="AE276" s="2"/>
    </row>
    <row r="277" spans="2:31" x14ac:dyDescent="0.25">
      <c r="B277" s="2"/>
      <c r="C277" s="2"/>
      <c r="D277" s="2"/>
      <c r="E277" s="27"/>
      <c r="F277" s="27"/>
      <c r="G277" s="2"/>
      <c r="H277" s="2"/>
      <c r="I277" s="2"/>
      <c r="J277" s="2"/>
      <c r="K277" s="2"/>
      <c r="L277" s="2"/>
      <c r="M277" s="2"/>
      <c r="N277" s="2"/>
      <c r="O277" s="2"/>
      <c r="P277" s="2"/>
      <c r="AE277" s="2"/>
    </row>
    <row r="278" spans="2:31" x14ac:dyDescent="0.25">
      <c r="B278" s="2"/>
      <c r="C278" s="2"/>
      <c r="D278" s="2"/>
      <c r="E278" s="27"/>
      <c r="F278" s="27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</row>
    <row r="279" spans="2:31" x14ac:dyDescent="0.25">
      <c r="B279" s="2"/>
      <c r="C279" s="2"/>
      <c r="D279" s="2"/>
      <c r="E279" s="27"/>
      <c r="F279" s="27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</row>
    <row r="280" spans="2:31" x14ac:dyDescent="0.25">
      <c r="B280" s="2"/>
      <c r="C280" s="2"/>
      <c r="D280" s="2"/>
      <c r="E280" s="27"/>
      <c r="F280" s="27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</row>
    <row r="281" spans="2:31" x14ac:dyDescent="0.25">
      <c r="B281" s="2"/>
      <c r="C281" s="2"/>
      <c r="D281" s="2"/>
      <c r="E281" s="27"/>
      <c r="F281" s="27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</row>
    <row r="282" spans="2:31" x14ac:dyDescent="0.25">
      <c r="B282" s="2"/>
      <c r="C282" s="2"/>
      <c r="D282" s="2"/>
      <c r="E282" s="27"/>
      <c r="F282" s="27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</row>
    <row r="283" spans="2:31" x14ac:dyDescent="0.25">
      <c r="B283" s="2"/>
      <c r="C283" s="2"/>
      <c r="D283" s="2"/>
      <c r="E283" s="27"/>
      <c r="F283" s="27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</row>
    <row r="284" spans="2:31" x14ac:dyDescent="0.25">
      <c r="B284" s="2"/>
      <c r="C284" s="2"/>
      <c r="D284" s="2"/>
      <c r="E284" s="27"/>
      <c r="F284" s="27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</row>
    <row r="285" spans="2:31" x14ac:dyDescent="0.25">
      <c r="B285" s="2"/>
      <c r="C285" s="2"/>
      <c r="D285" s="2"/>
      <c r="E285" s="27"/>
      <c r="F285" s="27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</row>
    <row r="286" spans="2:31" x14ac:dyDescent="0.25">
      <c r="B286" s="2"/>
      <c r="C286" s="2"/>
      <c r="D286" s="2"/>
      <c r="E286" s="27"/>
      <c r="F286" s="27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</row>
    <row r="287" spans="2:31" x14ac:dyDescent="0.25">
      <c r="B287" s="2"/>
      <c r="C287" s="2"/>
      <c r="D287" s="2"/>
      <c r="E287" s="27"/>
      <c r="F287" s="27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</row>
    <row r="288" spans="2:31" x14ac:dyDescent="0.25">
      <c r="B288" s="2"/>
      <c r="C288" s="2"/>
      <c r="D288" s="2"/>
      <c r="E288" s="27"/>
      <c r="F288" s="27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</row>
    <row r="289" spans="2:31" x14ac:dyDescent="0.25">
      <c r="B289" s="2"/>
      <c r="C289" s="2"/>
      <c r="D289" s="2"/>
      <c r="E289" s="27"/>
      <c r="F289" s="27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</row>
    <row r="290" spans="2:31" x14ac:dyDescent="0.25">
      <c r="B290" s="2"/>
      <c r="C290" s="2"/>
      <c r="D290" s="2"/>
      <c r="E290" s="27"/>
      <c r="F290" s="27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</row>
    <row r="291" spans="2:31" x14ac:dyDescent="0.25">
      <c r="B291" s="2"/>
      <c r="C291" s="2"/>
      <c r="D291" s="2"/>
      <c r="E291" s="27"/>
      <c r="F291" s="27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</row>
    <row r="292" spans="2:31" x14ac:dyDescent="0.25">
      <c r="B292" s="2"/>
      <c r="C292" s="2"/>
      <c r="D292" s="2"/>
      <c r="E292" s="27"/>
      <c r="F292" s="27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</row>
    <row r="293" spans="2:31" x14ac:dyDescent="0.25">
      <c r="B293" s="2"/>
      <c r="C293" s="2"/>
      <c r="D293" s="2"/>
      <c r="E293" s="27"/>
      <c r="F293" s="27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</row>
    <row r="294" spans="2:31" x14ac:dyDescent="0.25">
      <c r="B294" s="2"/>
      <c r="C294" s="2"/>
      <c r="D294" s="2"/>
      <c r="E294" s="27"/>
      <c r="F294" s="27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</row>
    <row r="295" spans="2:31" x14ac:dyDescent="0.25">
      <c r="B295" s="2"/>
      <c r="C295" s="2"/>
      <c r="D295" s="2"/>
      <c r="E295" s="27"/>
      <c r="F295" s="27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</row>
    <row r="296" spans="2:31" x14ac:dyDescent="0.25">
      <c r="B296" s="2"/>
      <c r="C296" s="2"/>
      <c r="D296" s="2"/>
      <c r="E296" s="27"/>
      <c r="F296" s="27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</row>
    <row r="297" spans="2:31" x14ac:dyDescent="0.25">
      <c r="B297" s="2"/>
      <c r="C297" s="2"/>
      <c r="D297" s="2"/>
      <c r="E297" s="27"/>
      <c r="F297" s="27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</row>
    <row r="298" spans="2:31" x14ac:dyDescent="0.25">
      <c r="B298" s="2"/>
      <c r="C298" s="2"/>
      <c r="D298" s="2"/>
      <c r="E298" s="27"/>
      <c r="F298" s="27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</row>
    <row r="299" spans="2:31" x14ac:dyDescent="0.25">
      <c r="B299" s="2"/>
      <c r="C299" s="2"/>
      <c r="D299" s="2"/>
      <c r="E299" s="27"/>
      <c r="F299" s="27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</row>
    <row r="300" spans="2:31" x14ac:dyDescent="0.25">
      <c r="B300" s="2"/>
      <c r="C300" s="2"/>
      <c r="D300" s="2"/>
      <c r="E300" s="27"/>
      <c r="F300" s="27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</row>
    <row r="301" spans="2:31" x14ac:dyDescent="0.25">
      <c r="B301" s="2"/>
      <c r="C301" s="2"/>
      <c r="D301" s="2"/>
      <c r="E301" s="27"/>
      <c r="F301" s="27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</row>
    <row r="302" spans="2:31" x14ac:dyDescent="0.25">
      <c r="B302" s="2"/>
      <c r="C302" s="2"/>
      <c r="D302" s="2"/>
      <c r="E302" s="27"/>
      <c r="F302" s="27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</row>
    <row r="303" spans="2:31" x14ac:dyDescent="0.25">
      <c r="B303" s="2"/>
      <c r="C303" s="2"/>
      <c r="D303" s="2"/>
      <c r="E303" s="27"/>
      <c r="F303" s="27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</row>
    <row r="304" spans="2:31" x14ac:dyDescent="0.25">
      <c r="B304" s="2"/>
      <c r="C304" s="2"/>
      <c r="D304" s="2"/>
      <c r="E304" s="27"/>
      <c r="F304" s="27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</row>
    <row r="305" spans="2:31" x14ac:dyDescent="0.25">
      <c r="B305" s="2"/>
      <c r="C305" s="2"/>
      <c r="D305" s="2"/>
      <c r="E305" s="27"/>
      <c r="F305" s="27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</row>
    <row r="306" spans="2:31" x14ac:dyDescent="0.25">
      <c r="B306" s="2"/>
      <c r="C306" s="2"/>
      <c r="D306" s="2"/>
      <c r="E306" s="27"/>
      <c r="F306" s="27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</row>
    <row r="307" spans="2:31" x14ac:dyDescent="0.25">
      <c r="B307" s="2"/>
      <c r="C307" s="2"/>
      <c r="D307" s="2"/>
      <c r="E307" s="27"/>
      <c r="F307" s="27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</row>
    <row r="308" spans="2:31" x14ac:dyDescent="0.25">
      <c r="B308" s="2"/>
      <c r="C308" s="2"/>
      <c r="D308" s="2"/>
      <c r="E308" s="27"/>
      <c r="F308" s="27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</row>
    <row r="309" spans="2:31" x14ac:dyDescent="0.25">
      <c r="B309" s="2"/>
      <c r="C309" s="2"/>
      <c r="D309" s="2"/>
      <c r="E309" s="27"/>
      <c r="F309" s="27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</row>
    <row r="310" spans="2:31" x14ac:dyDescent="0.25">
      <c r="B310" s="2"/>
      <c r="C310" s="2"/>
      <c r="D310" s="2"/>
      <c r="E310" s="27"/>
      <c r="F310" s="27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</row>
    <row r="311" spans="2:31" x14ac:dyDescent="0.25">
      <c r="B311" s="2"/>
      <c r="C311" s="2"/>
      <c r="D311" s="2"/>
      <c r="E311" s="27"/>
      <c r="F311" s="27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</row>
    <row r="312" spans="2:31" x14ac:dyDescent="0.25">
      <c r="B312" s="2"/>
      <c r="C312" s="2"/>
      <c r="D312" s="2"/>
      <c r="E312" s="27"/>
      <c r="F312" s="27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</row>
    <row r="313" spans="2:31" x14ac:dyDescent="0.25">
      <c r="B313" s="2"/>
      <c r="C313" s="2"/>
      <c r="D313" s="2"/>
      <c r="E313" s="27"/>
      <c r="F313" s="27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</row>
    <row r="314" spans="2:31" x14ac:dyDescent="0.25">
      <c r="B314" s="2"/>
      <c r="C314" s="2"/>
      <c r="D314" s="2"/>
      <c r="E314" s="27"/>
      <c r="F314" s="27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</row>
    <row r="315" spans="2:31" x14ac:dyDescent="0.25">
      <c r="B315" s="2"/>
      <c r="C315" s="2"/>
      <c r="D315" s="2"/>
      <c r="E315" s="27"/>
      <c r="F315" s="27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</row>
    <row r="316" spans="2:31" x14ac:dyDescent="0.25">
      <c r="B316" s="2"/>
      <c r="C316" s="2"/>
      <c r="D316" s="2"/>
      <c r="E316" s="27"/>
      <c r="F316" s="27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</row>
    <row r="317" spans="2:31" x14ac:dyDescent="0.25">
      <c r="B317" s="2"/>
      <c r="C317" s="2"/>
      <c r="D317" s="2"/>
      <c r="E317" s="27"/>
      <c r="F317" s="27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</row>
    <row r="318" spans="2:31" x14ac:dyDescent="0.25">
      <c r="B318" s="2"/>
      <c r="C318" s="2"/>
      <c r="D318" s="2"/>
      <c r="E318" s="27"/>
      <c r="F318" s="27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</row>
    <row r="319" spans="2:31" x14ac:dyDescent="0.25">
      <c r="B319" s="2"/>
      <c r="C319" s="2"/>
      <c r="D319" s="2"/>
      <c r="E319" s="27"/>
      <c r="F319" s="27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</row>
    <row r="320" spans="2:31" x14ac:dyDescent="0.25">
      <c r="B320" s="2"/>
      <c r="C320" s="2"/>
      <c r="D320" s="2"/>
      <c r="E320" s="27"/>
      <c r="F320" s="27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</row>
    <row r="321" spans="2:31" x14ac:dyDescent="0.25">
      <c r="B321" s="2"/>
      <c r="C321" s="2"/>
      <c r="D321" s="2"/>
      <c r="E321" s="27"/>
      <c r="F321" s="27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</row>
    <row r="322" spans="2:31" x14ac:dyDescent="0.25">
      <c r="B322" s="2"/>
      <c r="C322" s="2"/>
      <c r="D322" s="2"/>
      <c r="E322" s="27"/>
      <c r="F322" s="27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</row>
    <row r="323" spans="2:31" x14ac:dyDescent="0.25">
      <c r="B323" s="2"/>
      <c r="C323" s="2"/>
      <c r="D323" s="2"/>
      <c r="E323" s="27"/>
      <c r="F323" s="27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</row>
    <row r="324" spans="2:31" x14ac:dyDescent="0.25">
      <c r="B324" s="2"/>
      <c r="C324" s="2"/>
      <c r="D324" s="2"/>
      <c r="E324" s="27"/>
      <c r="F324" s="27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</row>
    <row r="325" spans="2:31" x14ac:dyDescent="0.25">
      <c r="B325" s="2"/>
      <c r="C325" s="2"/>
      <c r="D325" s="2"/>
      <c r="E325" s="27"/>
      <c r="F325" s="27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</row>
    <row r="326" spans="2:31" x14ac:dyDescent="0.25">
      <c r="B326" s="2"/>
      <c r="C326" s="2"/>
      <c r="D326" s="2"/>
      <c r="E326" s="27"/>
      <c r="F326" s="27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</row>
    <row r="327" spans="2:31" x14ac:dyDescent="0.25">
      <c r="B327" s="2"/>
      <c r="C327" s="2"/>
      <c r="D327" s="2"/>
      <c r="E327" s="27"/>
      <c r="F327" s="27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</row>
    <row r="328" spans="2:31" x14ac:dyDescent="0.25">
      <c r="B328" s="2"/>
      <c r="C328" s="2"/>
      <c r="D328" s="2"/>
      <c r="E328" s="27"/>
      <c r="F328" s="27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</row>
    <row r="329" spans="2:31" x14ac:dyDescent="0.25">
      <c r="B329" s="2"/>
      <c r="C329" s="2"/>
      <c r="D329" s="2"/>
      <c r="E329" s="27"/>
      <c r="F329" s="27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</row>
    <row r="330" spans="2:31" x14ac:dyDescent="0.25">
      <c r="B330" s="2"/>
      <c r="C330" s="2"/>
      <c r="D330" s="2"/>
      <c r="E330" s="27"/>
      <c r="F330" s="27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</row>
    <row r="331" spans="2:31" x14ac:dyDescent="0.25">
      <c r="B331" s="2"/>
      <c r="C331" s="2"/>
      <c r="D331" s="2"/>
      <c r="E331" s="27"/>
      <c r="F331" s="27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</row>
    <row r="332" spans="2:31" x14ac:dyDescent="0.25">
      <c r="B332" s="2"/>
      <c r="C332" s="2"/>
      <c r="D332" s="2"/>
      <c r="E332" s="27"/>
      <c r="F332" s="27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</row>
    <row r="333" spans="2:31" x14ac:dyDescent="0.25">
      <c r="B333" s="2"/>
      <c r="C333" s="2"/>
      <c r="D333" s="2"/>
      <c r="E333" s="27"/>
      <c r="F333" s="27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</row>
    <row r="334" spans="2:31" x14ac:dyDescent="0.25">
      <c r="B334" s="2"/>
      <c r="C334" s="2"/>
      <c r="D334" s="2"/>
      <c r="E334" s="27"/>
      <c r="F334" s="27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</row>
    <row r="335" spans="2:31" x14ac:dyDescent="0.25">
      <c r="B335" s="2"/>
      <c r="C335" s="2"/>
      <c r="D335" s="2"/>
      <c r="E335" s="27"/>
      <c r="F335" s="27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</row>
    <row r="336" spans="2:31" x14ac:dyDescent="0.25">
      <c r="B336" s="2"/>
      <c r="C336" s="2"/>
      <c r="D336" s="2"/>
      <c r="E336" s="27"/>
      <c r="F336" s="27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</row>
    <row r="337" spans="2:31" x14ac:dyDescent="0.25">
      <c r="B337" s="2"/>
      <c r="C337" s="2"/>
      <c r="D337" s="2"/>
      <c r="E337" s="27"/>
      <c r="F337" s="27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</row>
    <row r="338" spans="2:31" x14ac:dyDescent="0.25">
      <c r="B338" s="2"/>
      <c r="C338" s="2"/>
      <c r="D338" s="2"/>
      <c r="E338" s="27"/>
      <c r="F338" s="27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</row>
    <row r="339" spans="2:31" x14ac:dyDescent="0.25">
      <c r="B339" s="2"/>
      <c r="C339" s="2"/>
      <c r="D339" s="2"/>
      <c r="E339" s="27"/>
      <c r="F339" s="27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</row>
    <row r="340" spans="2:31" x14ac:dyDescent="0.25">
      <c r="B340" s="2"/>
      <c r="C340" s="2"/>
      <c r="D340" s="2"/>
      <c r="E340" s="27"/>
      <c r="F340" s="27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</row>
    <row r="341" spans="2:31" x14ac:dyDescent="0.25">
      <c r="B341" s="2"/>
      <c r="C341" s="2"/>
      <c r="D341" s="2"/>
      <c r="E341" s="27"/>
      <c r="F341" s="27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</row>
    <row r="342" spans="2:31" x14ac:dyDescent="0.25">
      <c r="B342" s="2"/>
      <c r="C342" s="2"/>
      <c r="D342" s="2"/>
      <c r="E342" s="27"/>
      <c r="F342" s="27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</row>
    <row r="343" spans="2:31" x14ac:dyDescent="0.25">
      <c r="B343" s="2"/>
      <c r="C343" s="2"/>
      <c r="D343" s="2"/>
      <c r="E343" s="27"/>
      <c r="F343" s="27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</row>
    <row r="344" spans="2:31" x14ac:dyDescent="0.25">
      <c r="B344" s="2"/>
      <c r="C344" s="2"/>
      <c r="D344" s="2"/>
      <c r="E344" s="27"/>
      <c r="F344" s="27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</row>
    <row r="345" spans="2:31" x14ac:dyDescent="0.25">
      <c r="B345" s="2"/>
      <c r="C345" s="2"/>
      <c r="D345" s="2"/>
      <c r="E345" s="27"/>
      <c r="F345" s="27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</row>
    <row r="346" spans="2:31" x14ac:dyDescent="0.25">
      <c r="B346" s="2"/>
      <c r="C346" s="2"/>
      <c r="D346" s="2"/>
      <c r="E346" s="27"/>
      <c r="F346" s="27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</row>
    <row r="347" spans="2:31" x14ac:dyDescent="0.25">
      <c r="B347" s="2"/>
      <c r="C347" s="2"/>
      <c r="D347" s="2"/>
      <c r="E347" s="27"/>
      <c r="F347" s="27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</row>
    <row r="348" spans="2:31" x14ac:dyDescent="0.25">
      <c r="B348" s="2"/>
      <c r="C348" s="2"/>
      <c r="D348" s="2"/>
      <c r="E348" s="27"/>
      <c r="F348" s="27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</row>
    <row r="349" spans="2:31" x14ac:dyDescent="0.25">
      <c r="B349" s="2"/>
      <c r="C349" s="2"/>
      <c r="D349" s="2"/>
      <c r="E349" s="27"/>
      <c r="F349" s="27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</row>
    <row r="350" spans="2:31" x14ac:dyDescent="0.25">
      <c r="B350" s="2"/>
      <c r="C350" s="2"/>
      <c r="D350" s="2"/>
      <c r="E350" s="27"/>
      <c r="F350" s="27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</row>
    <row r="351" spans="2:31" x14ac:dyDescent="0.25">
      <c r="B351" s="2"/>
      <c r="C351" s="2"/>
      <c r="D351" s="2"/>
      <c r="E351" s="27"/>
      <c r="F351" s="27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</row>
    <row r="352" spans="2:31" x14ac:dyDescent="0.25">
      <c r="B352" s="2"/>
      <c r="C352" s="2"/>
      <c r="D352" s="2"/>
      <c r="E352" s="27"/>
      <c r="F352" s="27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</row>
    <row r="353" spans="2:31" x14ac:dyDescent="0.25">
      <c r="B353" s="2"/>
      <c r="C353" s="2"/>
      <c r="D353" s="2"/>
      <c r="E353" s="27"/>
      <c r="F353" s="27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</row>
    <row r="354" spans="2:31" x14ac:dyDescent="0.25">
      <c r="B354" s="2"/>
      <c r="C354" s="2"/>
      <c r="D354" s="2"/>
      <c r="E354" s="27"/>
      <c r="F354" s="27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</row>
    <row r="355" spans="2:31" x14ac:dyDescent="0.25">
      <c r="B355" s="2"/>
      <c r="C355" s="2"/>
      <c r="D355" s="2"/>
      <c r="E355" s="27"/>
      <c r="F355" s="27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</row>
    <row r="356" spans="2:31" x14ac:dyDescent="0.25">
      <c r="B356" s="2"/>
      <c r="C356" s="2"/>
      <c r="D356" s="2"/>
      <c r="E356" s="27"/>
      <c r="F356" s="27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</row>
    <row r="357" spans="2:31" x14ac:dyDescent="0.25">
      <c r="B357" s="2"/>
      <c r="C357" s="2"/>
      <c r="D357" s="2"/>
      <c r="E357" s="27"/>
      <c r="F357" s="27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</row>
    <row r="358" spans="2:31" x14ac:dyDescent="0.25">
      <c r="B358" s="2"/>
      <c r="C358" s="2"/>
      <c r="D358" s="2"/>
      <c r="E358" s="27"/>
      <c r="F358" s="27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</row>
    <row r="359" spans="2:31" x14ac:dyDescent="0.25">
      <c r="B359" s="2"/>
      <c r="C359" s="2"/>
      <c r="D359" s="2"/>
      <c r="E359" s="27"/>
      <c r="F359" s="27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</row>
    <row r="360" spans="2:31" x14ac:dyDescent="0.25">
      <c r="B360" s="2"/>
      <c r="C360" s="2"/>
      <c r="D360" s="2"/>
      <c r="E360" s="27"/>
      <c r="F360" s="27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</row>
    <row r="361" spans="2:31" x14ac:dyDescent="0.25">
      <c r="B361" s="2"/>
      <c r="C361" s="2"/>
      <c r="D361" s="2"/>
      <c r="E361" s="27"/>
      <c r="F361" s="27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</row>
    <row r="362" spans="2:31" x14ac:dyDescent="0.25">
      <c r="B362" s="2"/>
      <c r="C362" s="2"/>
      <c r="D362" s="2"/>
      <c r="E362" s="27"/>
      <c r="F362" s="27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</row>
    <row r="363" spans="2:31" x14ac:dyDescent="0.25">
      <c r="B363" s="2"/>
      <c r="C363" s="2"/>
      <c r="D363" s="2"/>
      <c r="E363" s="27"/>
      <c r="F363" s="27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</row>
    <row r="364" spans="2:31" x14ac:dyDescent="0.25">
      <c r="B364" s="2"/>
      <c r="C364" s="2"/>
      <c r="D364" s="2"/>
      <c r="E364" s="27"/>
      <c r="F364" s="27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</row>
    <row r="365" spans="2:31" x14ac:dyDescent="0.25">
      <c r="B365" s="2"/>
      <c r="C365" s="2"/>
      <c r="D365" s="2"/>
      <c r="E365" s="27"/>
      <c r="F365" s="27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</row>
    <row r="366" spans="2:31" x14ac:dyDescent="0.25">
      <c r="B366" s="2"/>
      <c r="C366" s="2"/>
      <c r="D366" s="2"/>
      <c r="E366" s="27"/>
      <c r="F366" s="27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</row>
    <row r="367" spans="2:31" x14ac:dyDescent="0.25">
      <c r="B367" s="2"/>
      <c r="C367" s="2"/>
      <c r="D367" s="2"/>
      <c r="E367" s="27"/>
      <c r="F367" s="27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</row>
    <row r="368" spans="2:31" x14ac:dyDescent="0.25">
      <c r="B368" s="2"/>
      <c r="C368" s="2"/>
      <c r="D368" s="2"/>
      <c r="E368" s="27"/>
      <c r="F368" s="27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</row>
    <row r="369" spans="2:31" x14ac:dyDescent="0.25">
      <c r="B369" s="2"/>
      <c r="C369" s="2"/>
      <c r="D369" s="2"/>
      <c r="E369" s="27"/>
      <c r="F369" s="27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</row>
    <row r="370" spans="2:31" x14ac:dyDescent="0.25">
      <c r="B370" s="2"/>
      <c r="C370" s="2"/>
      <c r="D370" s="2"/>
      <c r="E370" s="27"/>
      <c r="F370" s="27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</row>
    <row r="371" spans="2:31" x14ac:dyDescent="0.25">
      <c r="B371" s="2"/>
      <c r="C371" s="2"/>
      <c r="D371" s="2"/>
      <c r="E371" s="27"/>
      <c r="F371" s="27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</row>
    <row r="372" spans="2:31" x14ac:dyDescent="0.25">
      <c r="B372" s="2"/>
      <c r="C372" s="2"/>
      <c r="D372" s="2"/>
      <c r="E372" s="27"/>
      <c r="F372" s="27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</row>
    <row r="373" spans="2:31" x14ac:dyDescent="0.25">
      <c r="B373" s="2"/>
      <c r="C373" s="2"/>
      <c r="D373" s="2"/>
      <c r="E373" s="27"/>
      <c r="F373" s="27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</row>
    <row r="374" spans="2:31" x14ac:dyDescent="0.25">
      <c r="B374" s="2"/>
      <c r="C374" s="2"/>
      <c r="D374" s="2"/>
      <c r="E374" s="27"/>
      <c r="F374" s="27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</row>
    <row r="375" spans="2:31" x14ac:dyDescent="0.25">
      <c r="B375" s="2"/>
      <c r="C375" s="2"/>
      <c r="D375" s="2"/>
      <c r="E375" s="27"/>
      <c r="F375" s="27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</row>
    <row r="376" spans="2:31" x14ac:dyDescent="0.25">
      <c r="B376" s="2"/>
      <c r="C376" s="2"/>
      <c r="D376" s="2"/>
      <c r="E376" s="27"/>
      <c r="F376" s="27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</row>
    <row r="377" spans="2:31" x14ac:dyDescent="0.25">
      <c r="B377" s="2"/>
      <c r="C377" s="2"/>
      <c r="D377" s="2"/>
      <c r="E377" s="27"/>
      <c r="F377" s="27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</row>
    <row r="378" spans="2:31" x14ac:dyDescent="0.25">
      <c r="B378" s="2"/>
      <c r="C378" s="2"/>
      <c r="D378" s="2"/>
      <c r="E378" s="27"/>
      <c r="F378" s="27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</row>
    <row r="379" spans="2:31" x14ac:dyDescent="0.25">
      <c r="B379" s="2"/>
      <c r="C379" s="2"/>
      <c r="D379" s="2"/>
      <c r="E379" s="27"/>
      <c r="F379" s="27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</row>
    <row r="380" spans="2:31" x14ac:dyDescent="0.25">
      <c r="B380" s="2"/>
      <c r="C380" s="2"/>
      <c r="D380" s="2"/>
      <c r="E380" s="27"/>
      <c r="F380" s="27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</row>
    <row r="381" spans="2:31" x14ac:dyDescent="0.25">
      <c r="B381" s="2"/>
      <c r="C381" s="2"/>
      <c r="D381" s="2"/>
      <c r="E381" s="27"/>
      <c r="F381" s="27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</row>
    <row r="382" spans="2:31" x14ac:dyDescent="0.25">
      <c r="B382" s="2"/>
      <c r="C382" s="2"/>
      <c r="D382" s="2"/>
      <c r="E382" s="27"/>
      <c r="F382" s="27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</row>
    <row r="383" spans="2:31" x14ac:dyDescent="0.25">
      <c r="B383" s="2"/>
      <c r="C383" s="2"/>
      <c r="D383" s="2"/>
      <c r="E383" s="27"/>
      <c r="F383" s="27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</row>
    <row r="384" spans="2:31" x14ac:dyDescent="0.25">
      <c r="B384" s="2"/>
      <c r="C384" s="2"/>
      <c r="D384" s="2"/>
      <c r="E384" s="27"/>
      <c r="F384" s="27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</row>
    <row r="385" spans="2:31" x14ac:dyDescent="0.25">
      <c r="B385" s="2"/>
      <c r="C385" s="2"/>
      <c r="D385" s="2"/>
      <c r="E385" s="27"/>
      <c r="F385" s="27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</row>
    <row r="386" spans="2:31" x14ac:dyDescent="0.25">
      <c r="B386" s="2"/>
      <c r="C386" s="2"/>
      <c r="D386" s="2"/>
      <c r="E386" s="27"/>
      <c r="F386" s="27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</row>
    <row r="387" spans="2:31" x14ac:dyDescent="0.25">
      <c r="B387" s="2"/>
      <c r="C387" s="2"/>
      <c r="D387" s="2"/>
      <c r="E387" s="27"/>
      <c r="F387" s="27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</row>
    <row r="388" spans="2:31" x14ac:dyDescent="0.25">
      <c r="B388" s="2"/>
      <c r="C388" s="2"/>
      <c r="D388" s="2"/>
      <c r="E388" s="27"/>
      <c r="F388" s="27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</row>
    <row r="389" spans="2:31" x14ac:dyDescent="0.25">
      <c r="B389" s="2"/>
      <c r="C389" s="2"/>
      <c r="D389" s="2"/>
      <c r="E389" s="27"/>
      <c r="F389" s="27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</row>
    <row r="390" spans="2:31" x14ac:dyDescent="0.25">
      <c r="B390" s="2"/>
      <c r="C390" s="2"/>
      <c r="D390" s="2"/>
      <c r="E390" s="27"/>
      <c r="F390" s="27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</row>
    <row r="391" spans="2:31" x14ac:dyDescent="0.25">
      <c r="B391" s="2"/>
      <c r="C391" s="2"/>
      <c r="D391" s="2"/>
      <c r="E391" s="27"/>
      <c r="F391" s="27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</row>
    <row r="392" spans="2:31" x14ac:dyDescent="0.25">
      <c r="B392" s="2"/>
      <c r="C392" s="2"/>
      <c r="D392" s="2"/>
      <c r="E392" s="27"/>
      <c r="F392" s="27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</row>
    <row r="393" spans="2:31" x14ac:dyDescent="0.25">
      <c r="B393" s="2"/>
      <c r="C393" s="2"/>
      <c r="D393" s="2"/>
      <c r="E393" s="27"/>
      <c r="F393" s="27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</row>
    <row r="394" spans="2:31" x14ac:dyDescent="0.25">
      <c r="B394" s="2"/>
      <c r="C394" s="2"/>
      <c r="D394" s="2"/>
      <c r="E394" s="27"/>
      <c r="F394" s="27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</row>
    <row r="395" spans="2:31" x14ac:dyDescent="0.25">
      <c r="B395" s="2"/>
      <c r="C395" s="2"/>
      <c r="D395" s="2"/>
      <c r="E395" s="27"/>
      <c r="F395" s="27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</row>
    <row r="396" spans="2:31" x14ac:dyDescent="0.25">
      <c r="B396" s="2"/>
      <c r="C396" s="2"/>
      <c r="D396" s="2"/>
      <c r="E396" s="27"/>
      <c r="F396" s="27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</row>
    <row r="397" spans="2:31" x14ac:dyDescent="0.25">
      <c r="B397" s="2"/>
      <c r="C397" s="2"/>
      <c r="D397" s="2"/>
      <c r="E397" s="27"/>
      <c r="F397" s="27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</row>
    <row r="398" spans="2:31" x14ac:dyDescent="0.25">
      <c r="B398" s="2"/>
      <c r="C398" s="2"/>
      <c r="D398" s="2"/>
      <c r="E398" s="27"/>
      <c r="F398" s="27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</row>
    <row r="399" spans="2:31" x14ac:dyDescent="0.25">
      <c r="B399" s="2"/>
      <c r="C399" s="2"/>
      <c r="D399" s="2"/>
      <c r="E399" s="27"/>
      <c r="F399" s="27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</row>
    <row r="400" spans="2:31" x14ac:dyDescent="0.25">
      <c r="B400" s="2"/>
      <c r="C400" s="2"/>
      <c r="D400" s="2"/>
      <c r="E400" s="27"/>
      <c r="F400" s="27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</row>
    <row r="401" spans="2:31" x14ac:dyDescent="0.25">
      <c r="B401" s="2"/>
      <c r="C401" s="2"/>
      <c r="D401" s="2"/>
      <c r="E401" s="27"/>
      <c r="F401" s="27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</row>
    <row r="402" spans="2:31" x14ac:dyDescent="0.25">
      <c r="B402" s="2"/>
      <c r="C402" s="2"/>
      <c r="D402" s="2"/>
      <c r="E402" s="27"/>
      <c r="F402" s="27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</row>
    <row r="403" spans="2:31" x14ac:dyDescent="0.25">
      <c r="B403" s="2"/>
      <c r="C403" s="2"/>
      <c r="D403" s="2"/>
      <c r="E403" s="27"/>
      <c r="F403" s="27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</row>
    <row r="404" spans="2:31" x14ac:dyDescent="0.25">
      <c r="B404" s="2"/>
      <c r="C404" s="2"/>
      <c r="D404" s="2"/>
      <c r="E404" s="27"/>
      <c r="F404" s="27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</row>
    <row r="405" spans="2:31" x14ac:dyDescent="0.25">
      <c r="B405" s="2"/>
      <c r="C405" s="2"/>
      <c r="D405" s="2"/>
      <c r="E405" s="27"/>
      <c r="F405" s="27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</row>
    <row r="406" spans="2:31" x14ac:dyDescent="0.25">
      <c r="B406" s="2"/>
      <c r="C406" s="2"/>
      <c r="D406" s="2"/>
      <c r="E406" s="27"/>
      <c r="F406" s="27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</row>
    <row r="407" spans="2:31" x14ac:dyDescent="0.25">
      <c r="B407" s="2"/>
      <c r="C407" s="2"/>
      <c r="D407" s="2"/>
      <c r="E407" s="27"/>
      <c r="F407" s="27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</row>
    <row r="408" spans="2:31" x14ac:dyDescent="0.25">
      <c r="B408" s="2"/>
      <c r="C408" s="2"/>
      <c r="D408" s="2"/>
      <c r="E408" s="27"/>
      <c r="F408" s="27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</row>
    <row r="409" spans="2:31" x14ac:dyDescent="0.25">
      <c r="B409" s="2"/>
      <c r="C409" s="2"/>
      <c r="D409" s="2"/>
      <c r="E409" s="27"/>
      <c r="F409" s="27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</row>
    <row r="410" spans="2:31" x14ac:dyDescent="0.25">
      <c r="B410" s="2"/>
      <c r="C410" s="2"/>
      <c r="D410" s="2"/>
      <c r="E410" s="27"/>
      <c r="F410" s="27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</row>
    <row r="411" spans="2:31" x14ac:dyDescent="0.25">
      <c r="B411" s="2"/>
      <c r="C411" s="2"/>
      <c r="D411" s="2"/>
      <c r="E411" s="27"/>
      <c r="F411" s="27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</row>
    <row r="412" spans="2:31" x14ac:dyDescent="0.25">
      <c r="B412" s="2"/>
      <c r="C412" s="2"/>
      <c r="D412" s="2"/>
      <c r="E412" s="27"/>
      <c r="F412" s="27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</row>
    <row r="413" spans="2:31" x14ac:dyDescent="0.25">
      <c r="B413" s="2"/>
      <c r="C413" s="2"/>
      <c r="D413" s="2"/>
      <c r="E413" s="27"/>
      <c r="F413" s="27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</row>
    <row r="414" spans="2:31" x14ac:dyDescent="0.25">
      <c r="B414" s="2"/>
      <c r="C414" s="2"/>
      <c r="D414" s="2"/>
      <c r="E414" s="27"/>
      <c r="F414" s="27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</row>
    <row r="415" spans="2:31" x14ac:dyDescent="0.25">
      <c r="B415" s="2"/>
      <c r="C415" s="2"/>
      <c r="D415" s="2"/>
      <c r="E415" s="27"/>
      <c r="F415" s="27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</row>
    <row r="416" spans="2:31" x14ac:dyDescent="0.25">
      <c r="B416" s="2"/>
      <c r="C416" s="2"/>
      <c r="D416" s="2"/>
      <c r="E416" s="27"/>
      <c r="F416" s="27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</row>
    <row r="417" spans="2:31" x14ac:dyDescent="0.25">
      <c r="B417" s="2"/>
      <c r="C417" s="2"/>
      <c r="D417" s="2"/>
      <c r="E417" s="27"/>
      <c r="F417" s="27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</row>
    <row r="418" spans="2:31" x14ac:dyDescent="0.25">
      <c r="B418" s="2"/>
      <c r="C418" s="2"/>
      <c r="D418" s="2"/>
      <c r="E418" s="27"/>
      <c r="F418" s="27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</row>
    <row r="419" spans="2:31" x14ac:dyDescent="0.25">
      <c r="B419" s="2"/>
      <c r="C419" s="2"/>
      <c r="D419" s="2"/>
      <c r="E419" s="27"/>
      <c r="F419" s="27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</row>
    <row r="420" spans="2:31" x14ac:dyDescent="0.25">
      <c r="B420" s="2"/>
      <c r="C420" s="2"/>
      <c r="D420" s="2"/>
      <c r="E420" s="27"/>
      <c r="F420" s="27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</row>
    <row r="421" spans="2:31" x14ac:dyDescent="0.25">
      <c r="B421" s="2"/>
      <c r="C421" s="2"/>
      <c r="D421" s="2"/>
      <c r="E421" s="27"/>
      <c r="F421" s="27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</row>
    <row r="422" spans="2:31" x14ac:dyDescent="0.25">
      <c r="B422" s="2"/>
      <c r="C422" s="2"/>
      <c r="D422" s="2"/>
      <c r="E422" s="27"/>
      <c r="F422" s="27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</row>
    <row r="423" spans="2:31" x14ac:dyDescent="0.25">
      <c r="B423" s="2"/>
      <c r="C423" s="2"/>
      <c r="D423" s="2"/>
      <c r="E423" s="27"/>
      <c r="F423" s="27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</row>
    <row r="424" spans="2:31" x14ac:dyDescent="0.25">
      <c r="B424" s="2"/>
      <c r="C424" s="2"/>
      <c r="D424" s="2"/>
      <c r="E424" s="27"/>
      <c r="F424" s="27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</row>
    <row r="425" spans="2:31" x14ac:dyDescent="0.25">
      <c r="B425" s="2"/>
      <c r="C425" s="2"/>
      <c r="D425" s="2"/>
      <c r="E425" s="27"/>
      <c r="F425" s="27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</row>
    <row r="426" spans="2:31" x14ac:dyDescent="0.25">
      <c r="B426" s="2"/>
      <c r="C426" s="2"/>
      <c r="D426" s="2"/>
      <c r="E426" s="27"/>
      <c r="F426" s="27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</row>
    <row r="427" spans="2:31" x14ac:dyDescent="0.25">
      <c r="B427" s="2"/>
      <c r="C427" s="2"/>
      <c r="D427" s="2"/>
      <c r="E427" s="27"/>
      <c r="F427" s="27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</row>
    <row r="428" spans="2:31" x14ac:dyDescent="0.25">
      <c r="B428" s="2"/>
      <c r="C428" s="2"/>
      <c r="D428" s="2"/>
      <c r="E428" s="27"/>
      <c r="F428" s="27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</row>
    <row r="429" spans="2:31" x14ac:dyDescent="0.25">
      <c r="B429" s="2"/>
      <c r="C429" s="2"/>
      <c r="D429" s="2"/>
      <c r="E429" s="27"/>
      <c r="F429" s="27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</row>
    <row r="430" spans="2:31" x14ac:dyDescent="0.25">
      <c r="B430" s="2"/>
      <c r="C430" s="2"/>
      <c r="D430" s="2"/>
      <c r="E430" s="27"/>
      <c r="F430" s="27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</row>
    <row r="431" spans="2:31" x14ac:dyDescent="0.25">
      <c r="B431" s="2"/>
      <c r="C431" s="2"/>
      <c r="D431" s="2"/>
      <c r="E431" s="27"/>
      <c r="F431" s="27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</row>
    <row r="432" spans="2:31" x14ac:dyDescent="0.25">
      <c r="B432" s="2"/>
      <c r="C432" s="2"/>
      <c r="D432" s="2"/>
      <c r="E432" s="27"/>
      <c r="F432" s="27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</row>
    <row r="433" spans="2:31" x14ac:dyDescent="0.25">
      <c r="B433" s="2"/>
      <c r="C433" s="2"/>
      <c r="D433" s="2"/>
      <c r="E433" s="27"/>
      <c r="F433" s="27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</row>
    <row r="434" spans="2:31" x14ac:dyDescent="0.25">
      <c r="B434" s="2"/>
      <c r="C434" s="2"/>
      <c r="D434" s="2"/>
      <c r="E434" s="27"/>
      <c r="F434" s="27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</row>
    <row r="435" spans="2:31" x14ac:dyDescent="0.25">
      <c r="B435" s="2"/>
      <c r="C435" s="2"/>
      <c r="D435" s="2"/>
      <c r="E435" s="27"/>
      <c r="F435" s="27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</row>
    <row r="436" spans="2:31" x14ac:dyDescent="0.25">
      <c r="B436" s="2"/>
      <c r="C436" s="2"/>
      <c r="D436" s="2"/>
      <c r="E436" s="27"/>
      <c r="F436" s="27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</row>
    <row r="437" spans="2:31" x14ac:dyDescent="0.25">
      <c r="B437" s="2"/>
      <c r="C437" s="2"/>
      <c r="D437" s="2"/>
      <c r="E437" s="27"/>
      <c r="F437" s="27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</row>
    <row r="438" spans="2:31" x14ac:dyDescent="0.25">
      <c r="B438" s="2"/>
      <c r="C438" s="2"/>
      <c r="D438" s="2"/>
      <c r="E438" s="27"/>
      <c r="F438" s="27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</row>
    <row r="439" spans="2:31" x14ac:dyDescent="0.25">
      <c r="B439" s="2"/>
      <c r="C439" s="2"/>
      <c r="D439" s="2"/>
      <c r="E439" s="27"/>
      <c r="F439" s="27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</row>
    <row r="440" spans="2:31" x14ac:dyDescent="0.25">
      <c r="B440" s="2"/>
      <c r="C440" s="2"/>
      <c r="D440" s="2"/>
      <c r="E440" s="27"/>
      <c r="F440" s="27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</row>
    <row r="441" spans="2:31" x14ac:dyDescent="0.25">
      <c r="B441" s="2"/>
      <c r="C441" s="2"/>
      <c r="D441" s="2"/>
      <c r="E441" s="27"/>
      <c r="F441" s="27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</row>
    <row r="442" spans="2:31" x14ac:dyDescent="0.25">
      <c r="B442" s="2"/>
      <c r="C442" s="2"/>
      <c r="D442" s="2"/>
      <c r="E442" s="27"/>
      <c r="F442" s="27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</row>
    <row r="443" spans="2:31" x14ac:dyDescent="0.25">
      <c r="B443" s="2"/>
      <c r="C443" s="2"/>
      <c r="D443" s="2"/>
      <c r="E443" s="27"/>
      <c r="F443" s="27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</row>
    <row r="444" spans="2:31" x14ac:dyDescent="0.25">
      <c r="B444" s="2"/>
      <c r="C444" s="2"/>
      <c r="D444" s="2"/>
      <c r="E444" s="27"/>
      <c r="F444" s="27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</row>
    <row r="445" spans="2:31" x14ac:dyDescent="0.25">
      <c r="B445" s="2"/>
      <c r="C445" s="2"/>
      <c r="D445" s="2"/>
      <c r="E445" s="27"/>
      <c r="F445" s="27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</row>
    <row r="446" spans="2:31" x14ac:dyDescent="0.25">
      <c r="B446" s="2"/>
      <c r="C446" s="2"/>
      <c r="D446" s="2"/>
      <c r="E446" s="27"/>
      <c r="F446" s="27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</row>
    <row r="447" spans="2:31" x14ac:dyDescent="0.25">
      <c r="B447" s="2"/>
      <c r="C447" s="2"/>
      <c r="D447" s="2"/>
      <c r="E447" s="27"/>
      <c r="F447" s="27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</row>
    <row r="448" spans="2:31" x14ac:dyDescent="0.25">
      <c r="B448" s="2"/>
      <c r="C448" s="2"/>
      <c r="D448" s="2"/>
      <c r="E448" s="27"/>
      <c r="F448" s="27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</row>
    <row r="449" spans="2:31" x14ac:dyDescent="0.25">
      <c r="B449" s="2"/>
      <c r="C449" s="2"/>
      <c r="D449" s="2"/>
      <c r="E449" s="27"/>
      <c r="F449" s="27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</row>
    <row r="450" spans="2:31" x14ac:dyDescent="0.25">
      <c r="B450" s="2"/>
      <c r="C450" s="2"/>
      <c r="D450" s="2"/>
      <c r="E450" s="27"/>
      <c r="F450" s="27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</row>
    <row r="451" spans="2:31" x14ac:dyDescent="0.25">
      <c r="B451" s="2"/>
      <c r="C451" s="2"/>
      <c r="D451" s="2"/>
      <c r="E451" s="27"/>
      <c r="F451" s="27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</row>
    <row r="452" spans="2:31" x14ac:dyDescent="0.25">
      <c r="B452" s="2"/>
      <c r="C452" s="2"/>
      <c r="D452" s="2"/>
      <c r="E452" s="27"/>
      <c r="F452" s="27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</row>
    <row r="453" spans="2:31" x14ac:dyDescent="0.25">
      <c r="B453" s="2"/>
      <c r="C453" s="2"/>
      <c r="D453" s="2"/>
      <c r="E453" s="27"/>
      <c r="F453" s="27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</row>
    <row r="454" spans="2:31" x14ac:dyDescent="0.25">
      <c r="B454" s="2"/>
      <c r="C454" s="2"/>
      <c r="D454" s="2"/>
      <c r="E454" s="27"/>
      <c r="F454" s="27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</row>
    <row r="455" spans="2:31" x14ac:dyDescent="0.25">
      <c r="B455" s="2"/>
      <c r="C455" s="2"/>
      <c r="D455" s="2"/>
      <c r="E455" s="27"/>
      <c r="F455" s="27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</row>
    <row r="456" spans="2:31" x14ac:dyDescent="0.25">
      <c r="B456" s="2"/>
      <c r="C456" s="2"/>
      <c r="D456" s="2"/>
      <c r="E456" s="27"/>
      <c r="F456" s="27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</row>
    <row r="457" spans="2:31" x14ac:dyDescent="0.25">
      <c r="B457" s="2"/>
      <c r="C457" s="2"/>
      <c r="D457" s="2"/>
      <c r="E457" s="27"/>
      <c r="F457" s="27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</row>
    <row r="458" spans="2:31" x14ac:dyDescent="0.25">
      <c r="B458" s="2"/>
      <c r="C458" s="2"/>
      <c r="D458" s="2"/>
      <c r="E458" s="27"/>
      <c r="F458" s="27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</row>
    <row r="459" spans="2:31" x14ac:dyDescent="0.25">
      <c r="B459" s="2"/>
      <c r="C459" s="2"/>
      <c r="D459" s="2"/>
      <c r="E459" s="27"/>
      <c r="F459" s="27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</row>
    <row r="460" spans="2:31" x14ac:dyDescent="0.25">
      <c r="B460" s="2"/>
      <c r="C460" s="2"/>
      <c r="D460" s="2"/>
      <c r="E460" s="27"/>
      <c r="F460" s="27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</row>
    <row r="461" spans="2:31" x14ac:dyDescent="0.25">
      <c r="B461" s="2"/>
      <c r="C461" s="2"/>
      <c r="D461" s="2"/>
      <c r="E461" s="27"/>
      <c r="F461" s="27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</row>
    <row r="462" spans="2:31" x14ac:dyDescent="0.25">
      <c r="B462" s="2"/>
      <c r="C462" s="2"/>
      <c r="D462" s="2"/>
      <c r="E462" s="27"/>
      <c r="F462" s="27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</row>
    <row r="463" spans="2:31" x14ac:dyDescent="0.25">
      <c r="B463" s="2"/>
      <c r="C463" s="2"/>
      <c r="D463" s="2"/>
      <c r="E463" s="27"/>
      <c r="F463" s="27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</row>
    <row r="464" spans="2:31" x14ac:dyDescent="0.25">
      <c r="B464" s="2"/>
      <c r="C464" s="2"/>
      <c r="D464" s="2"/>
      <c r="E464" s="27"/>
      <c r="F464" s="27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</row>
    <row r="465" spans="2:31" x14ac:dyDescent="0.25">
      <c r="B465" s="2"/>
      <c r="C465" s="2"/>
      <c r="D465" s="2"/>
      <c r="E465" s="27"/>
      <c r="F465" s="27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</row>
    <row r="466" spans="2:31" x14ac:dyDescent="0.25">
      <c r="B466" s="2"/>
      <c r="C466" s="2"/>
      <c r="D466" s="2"/>
      <c r="E466" s="27"/>
      <c r="F466" s="27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</row>
    <row r="467" spans="2:31" x14ac:dyDescent="0.25">
      <c r="B467" s="2"/>
      <c r="C467" s="2"/>
      <c r="D467" s="2"/>
      <c r="E467" s="27"/>
      <c r="F467" s="27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</row>
    <row r="468" spans="2:31" x14ac:dyDescent="0.25">
      <c r="B468" s="2"/>
      <c r="C468" s="2"/>
      <c r="D468" s="2"/>
      <c r="E468" s="27"/>
      <c r="F468" s="27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</row>
    <row r="469" spans="2:31" x14ac:dyDescent="0.25">
      <c r="B469" s="2"/>
      <c r="C469" s="2"/>
      <c r="D469" s="2"/>
      <c r="E469" s="27"/>
      <c r="F469" s="27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</row>
    <row r="470" spans="2:31" x14ac:dyDescent="0.25">
      <c r="B470" s="2"/>
      <c r="C470" s="2"/>
      <c r="D470" s="2"/>
      <c r="E470" s="27"/>
      <c r="F470" s="27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</row>
    <row r="471" spans="2:31" x14ac:dyDescent="0.25">
      <c r="B471" s="2"/>
      <c r="C471" s="2"/>
      <c r="D471" s="2"/>
      <c r="E471" s="27"/>
      <c r="F471" s="27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</row>
    <row r="472" spans="2:31" x14ac:dyDescent="0.25">
      <c r="B472" s="2"/>
      <c r="C472" s="2"/>
      <c r="D472" s="2"/>
      <c r="E472" s="27"/>
      <c r="F472" s="27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</row>
    <row r="473" spans="2:31" x14ac:dyDescent="0.25">
      <c r="B473" s="2"/>
      <c r="C473" s="2"/>
      <c r="D473" s="2"/>
      <c r="E473" s="27"/>
      <c r="F473" s="27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</row>
    <row r="474" spans="2:31" x14ac:dyDescent="0.25">
      <c r="B474" s="2"/>
      <c r="C474" s="2"/>
      <c r="D474" s="2"/>
      <c r="E474" s="27"/>
      <c r="F474" s="27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</row>
    <row r="475" spans="2:31" x14ac:dyDescent="0.25">
      <c r="B475" s="2"/>
      <c r="C475" s="2"/>
      <c r="D475" s="2"/>
      <c r="E475" s="27"/>
      <c r="F475" s="27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</row>
    <row r="476" spans="2:31" x14ac:dyDescent="0.25">
      <c r="B476" s="2"/>
      <c r="C476" s="2"/>
      <c r="D476" s="2"/>
      <c r="E476" s="27"/>
      <c r="F476" s="27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</row>
    <row r="477" spans="2:31" x14ac:dyDescent="0.25">
      <c r="B477" s="2"/>
      <c r="C477" s="2"/>
      <c r="D477" s="2"/>
      <c r="E477" s="27"/>
      <c r="F477" s="27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</row>
    <row r="478" spans="2:31" x14ac:dyDescent="0.25">
      <c r="B478" s="2"/>
      <c r="C478" s="2"/>
      <c r="D478" s="2"/>
      <c r="E478" s="27"/>
      <c r="F478" s="27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</row>
    <row r="479" spans="2:31" x14ac:dyDescent="0.25">
      <c r="B479" s="2"/>
      <c r="C479" s="2"/>
      <c r="D479" s="2"/>
      <c r="E479" s="27"/>
      <c r="F479" s="27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</row>
    <row r="480" spans="2:31" x14ac:dyDescent="0.25">
      <c r="B480" s="2"/>
      <c r="C480" s="2"/>
      <c r="D480" s="2"/>
      <c r="E480" s="27"/>
      <c r="F480" s="27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</row>
    <row r="481" spans="2:31" x14ac:dyDescent="0.25">
      <c r="B481" s="2"/>
      <c r="C481" s="2"/>
      <c r="D481" s="2"/>
      <c r="E481" s="27"/>
      <c r="F481" s="27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</row>
    <row r="482" spans="2:31" x14ac:dyDescent="0.25">
      <c r="B482" s="2"/>
      <c r="C482" s="2"/>
      <c r="D482" s="2"/>
      <c r="E482" s="27"/>
      <c r="F482" s="27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</row>
    <row r="483" spans="2:31" x14ac:dyDescent="0.25">
      <c r="B483" s="2"/>
      <c r="C483" s="2"/>
      <c r="D483" s="2"/>
      <c r="E483" s="27"/>
      <c r="F483" s="27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</row>
    <row r="484" spans="2:31" x14ac:dyDescent="0.25">
      <c r="B484" s="2"/>
      <c r="C484" s="2"/>
      <c r="D484" s="2"/>
      <c r="E484" s="27"/>
      <c r="F484" s="27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</row>
    <row r="485" spans="2:31" x14ac:dyDescent="0.25">
      <c r="B485" s="2"/>
      <c r="C485" s="2"/>
      <c r="D485" s="2"/>
      <c r="E485" s="27"/>
      <c r="F485" s="27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</row>
    <row r="486" spans="2:31" x14ac:dyDescent="0.25">
      <c r="B486" s="2"/>
      <c r="C486" s="2"/>
      <c r="D486" s="2"/>
      <c r="E486" s="27"/>
      <c r="F486" s="27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</row>
    <row r="487" spans="2:31" x14ac:dyDescent="0.25">
      <c r="B487" s="2"/>
      <c r="C487" s="2"/>
      <c r="D487" s="2"/>
      <c r="E487" s="27"/>
      <c r="F487" s="27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</row>
    <row r="488" spans="2:31" x14ac:dyDescent="0.25">
      <c r="B488" s="2"/>
      <c r="C488" s="2"/>
      <c r="D488" s="2"/>
      <c r="E488" s="27"/>
      <c r="F488" s="27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</row>
    <row r="489" spans="2:31" x14ac:dyDescent="0.25">
      <c r="B489" s="2"/>
      <c r="C489" s="2"/>
      <c r="D489" s="2"/>
      <c r="E489" s="27"/>
      <c r="F489" s="27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</row>
    <row r="490" spans="2:31" x14ac:dyDescent="0.25">
      <c r="B490" s="2"/>
      <c r="C490" s="2"/>
      <c r="D490" s="2"/>
      <c r="E490" s="27"/>
      <c r="F490" s="27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</row>
    <row r="491" spans="2:31" x14ac:dyDescent="0.25">
      <c r="B491" s="2"/>
      <c r="C491" s="2"/>
      <c r="D491" s="2"/>
      <c r="E491" s="27"/>
      <c r="F491" s="27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</row>
    <row r="492" spans="2:31" x14ac:dyDescent="0.25">
      <c r="B492" s="2"/>
      <c r="C492" s="2"/>
      <c r="D492" s="2"/>
      <c r="E492" s="27"/>
      <c r="F492" s="27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</row>
    <row r="493" spans="2:31" x14ac:dyDescent="0.25">
      <c r="B493" s="2"/>
      <c r="C493" s="2"/>
      <c r="D493" s="2"/>
      <c r="E493" s="27"/>
      <c r="F493" s="27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</row>
    <row r="494" spans="2:31" x14ac:dyDescent="0.25">
      <c r="B494" s="2"/>
      <c r="C494" s="2"/>
      <c r="D494" s="2"/>
      <c r="E494" s="27"/>
      <c r="F494" s="27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</row>
    <row r="495" spans="2:31" x14ac:dyDescent="0.25">
      <c r="B495" s="2"/>
      <c r="C495" s="2"/>
      <c r="D495" s="2"/>
      <c r="E495" s="27"/>
      <c r="F495" s="27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</row>
    <row r="496" spans="2:31" x14ac:dyDescent="0.25">
      <c r="B496" s="2"/>
      <c r="C496" s="2"/>
      <c r="D496" s="2"/>
      <c r="E496" s="27"/>
      <c r="F496" s="27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</row>
    <row r="497" spans="2:31" x14ac:dyDescent="0.25">
      <c r="B497" s="2"/>
      <c r="C497" s="2"/>
      <c r="D497" s="2"/>
      <c r="E497" s="27"/>
      <c r="F497" s="27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</row>
    <row r="498" spans="2:31" x14ac:dyDescent="0.25">
      <c r="B498" s="2"/>
      <c r="C498" s="2"/>
      <c r="D498" s="2"/>
      <c r="E498" s="27"/>
      <c r="F498" s="27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</row>
    <row r="499" spans="2:31" x14ac:dyDescent="0.25">
      <c r="B499" s="2"/>
      <c r="C499" s="2"/>
      <c r="D499" s="2"/>
      <c r="E499" s="27"/>
      <c r="F499" s="27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</row>
    <row r="500" spans="2:31" x14ac:dyDescent="0.25">
      <c r="B500" s="2"/>
      <c r="C500" s="2"/>
      <c r="D500" s="2"/>
      <c r="E500" s="27"/>
      <c r="F500" s="27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</row>
    <row r="501" spans="2:31" x14ac:dyDescent="0.25">
      <c r="B501" s="2"/>
      <c r="C501" s="2"/>
      <c r="D501" s="2"/>
      <c r="E501" s="27"/>
      <c r="F501" s="27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</row>
    <row r="502" spans="2:31" x14ac:dyDescent="0.25">
      <c r="B502" s="2"/>
      <c r="C502" s="2"/>
      <c r="D502" s="2"/>
      <c r="E502" s="27"/>
      <c r="F502" s="27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</row>
    <row r="503" spans="2:31" x14ac:dyDescent="0.25">
      <c r="B503" s="2"/>
      <c r="C503" s="2"/>
      <c r="D503" s="2"/>
      <c r="E503" s="27"/>
      <c r="F503" s="27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</row>
    <row r="504" spans="2:31" x14ac:dyDescent="0.25">
      <c r="B504" s="2"/>
      <c r="C504" s="2"/>
      <c r="D504" s="2"/>
      <c r="E504" s="27"/>
      <c r="F504" s="27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</row>
    <row r="505" spans="2:31" x14ac:dyDescent="0.25">
      <c r="B505" s="2"/>
      <c r="C505" s="2"/>
      <c r="D505" s="2"/>
      <c r="E505" s="27"/>
      <c r="F505" s="27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</row>
    <row r="506" spans="2:31" x14ac:dyDescent="0.25">
      <c r="B506" s="2"/>
      <c r="C506" s="2"/>
      <c r="D506" s="2"/>
      <c r="E506" s="27"/>
      <c r="F506" s="27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</row>
    <row r="507" spans="2:31" x14ac:dyDescent="0.25">
      <c r="B507" s="2"/>
      <c r="C507" s="2"/>
      <c r="D507" s="2"/>
      <c r="E507" s="27"/>
      <c r="F507" s="27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</row>
    <row r="508" spans="2:31" x14ac:dyDescent="0.25">
      <c r="B508" s="2"/>
      <c r="C508" s="2"/>
      <c r="D508" s="2"/>
      <c r="E508" s="27"/>
      <c r="F508" s="27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</row>
    <row r="509" spans="2:31" x14ac:dyDescent="0.25">
      <c r="B509" s="2"/>
      <c r="C509" s="2"/>
      <c r="D509" s="2"/>
      <c r="E509" s="27"/>
      <c r="F509" s="27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</row>
    <row r="510" spans="2:31" x14ac:dyDescent="0.25">
      <c r="B510" s="2"/>
      <c r="C510" s="2"/>
      <c r="D510" s="2"/>
      <c r="E510" s="27"/>
      <c r="F510" s="27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</row>
    <row r="511" spans="2:31" x14ac:dyDescent="0.25">
      <c r="B511" s="2"/>
      <c r="C511" s="2"/>
      <c r="D511" s="2"/>
      <c r="E511" s="27"/>
      <c r="F511" s="27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</row>
    <row r="512" spans="2:31" x14ac:dyDescent="0.25">
      <c r="B512" s="2"/>
      <c r="C512" s="2"/>
      <c r="D512" s="2"/>
      <c r="E512" s="27"/>
      <c r="F512" s="27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</row>
    <row r="513" spans="2:31" x14ac:dyDescent="0.25">
      <c r="B513" s="2"/>
      <c r="C513" s="2"/>
      <c r="D513" s="2"/>
      <c r="E513" s="27"/>
      <c r="F513" s="27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</row>
    <row r="514" spans="2:31" x14ac:dyDescent="0.25">
      <c r="B514" s="2"/>
      <c r="C514" s="2"/>
      <c r="D514" s="2"/>
      <c r="E514" s="27"/>
      <c r="F514" s="27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</row>
    <row r="515" spans="2:31" x14ac:dyDescent="0.25">
      <c r="B515" s="2"/>
      <c r="C515" s="2"/>
      <c r="D515" s="2"/>
      <c r="E515" s="27"/>
      <c r="F515" s="27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</row>
    <row r="516" spans="2:31" x14ac:dyDescent="0.25">
      <c r="B516" s="2"/>
      <c r="C516" s="2"/>
      <c r="D516" s="2"/>
      <c r="E516" s="27"/>
      <c r="F516" s="27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</row>
    <row r="517" spans="2:31" x14ac:dyDescent="0.25">
      <c r="B517" s="2"/>
      <c r="C517" s="2"/>
      <c r="D517" s="2"/>
      <c r="E517" s="27"/>
      <c r="F517" s="27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</row>
    <row r="518" spans="2:31" x14ac:dyDescent="0.25">
      <c r="B518" s="2"/>
      <c r="C518" s="2"/>
      <c r="D518" s="2"/>
      <c r="E518" s="27"/>
      <c r="F518" s="27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</row>
    <row r="519" spans="2:31" x14ac:dyDescent="0.25">
      <c r="B519" s="2"/>
      <c r="C519" s="2"/>
      <c r="D519" s="2"/>
      <c r="E519" s="27"/>
      <c r="F519" s="27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</row>
    <row r="520" spans="2:31" x14ac:dyDescent="0.25">
      <c r="B520" s="2"/>
      <c r="C520" s="2"/>
      <c r="D520" s="2"/>
      <c r="E520" s="27"/>
      <c r="F520" s="27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</row>
    <row r="521" spans="2:31" x14ac:dyDescent="0.25">
      <c r="B521" s="2"/>
      <c r="C521" s="2"/>
      <c r="D521" s="2"/>
      <c r="E521" s="27"/>
      <c r="F521" s="27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</row>
    <row r="522" spans="2:31" x14ac:dyDescent="0.25">
      <c r="B522" s="2"/>
      <c r="C522" s="2"/>
      <c r="D522" s="2"/>
      <c r="E522" s="27"/>
      <c r="F522" s="27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</row>
    <row r="523" spans="2:31" x14ac:dyDescent="0.25">
      <c r="B523" s="2"/>
      <c r="C523" s="2"/>
      <c r="D523" s="2"/>
      <c r="E523" s="27"/>
      <c r="F523" s="27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</row>
    <row r="524" spans="2:31" x14ac:dyDescent="0.25">
      <c r="B524" s="2"/>
      <c r="C524" s="2"/>
      <c r="D524" s="2"/>
      <c r="E524" s="27"/>
      <c r="F524" s="27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</row>
    <row r="525" spans="2:31" x14ac:dyDescent="0.25">
      <c r="B525" s="2"/>
      <c r="C525" s="2"/>
      <c r="D525" s="2"/>
      <c r="E525" s="27"/>
      <c r="F525" s="27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</row>
    <row r="526" spans="2:31" x14ac:dyDescent="0.25">
      <c r="B526" s="2"/>
      <c r="C526" s="2"/>
      <c r="D526" s="2"/>
      <c r="E526" s="27"/>
      <c r="F526" s="27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</row>
    <row r="527" spans="2:31" x14ac:dyDescent="0.25">
      <c r="B527" s="2"/>
      <c r="C527" s="2"/>
      <c r="D527" s="2"/>
      <c r="E527" s="27"/>
      <c r="F527" s="27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</row>
    <row r="528" spans="2:31" x14ac:dyDescent="0.25">
      <c r="B528" s="2"/>
      <c r="C528" s="2"/>
      <c r="D528" s="2"/>
      <c r="E528" s="27"/>
      <c r="F528" s="27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</row>
    <row r="529" spans="2:31" x14ac:dyDescent="0.25">
      <c r="B529" s="2"/>
      <c r="C529" s="2"/>
      <c r="D529" s="2"/>
      <c r="E529" s="27"/>
      <c r="F529" s="27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</row>
    <row r="530" spans="2:31" x14ac:dyDescent="0.25">
      <c r="B530" s="2"/>
      <c r="C530" s="2"/>
      <c r="D530" s="2"/>
      <c r="E530" s="27"/>
      <c r="F530" s="27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</row>
    <row r="531" spans="2:31" x14ac:dyDescent="0.25">
      <c r="B531" s="2"/>
      <c r="C531" s="2"/>
      <c r="D531" s="2"/>
      <c r="E531" s="27"/>
      <c r="F531" s="27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</row>
    <row r="532" spans="2:31" x14ac:dyDescent="0.25">
      <c r="B532" s="2"/>
      <c r="C532" s="2"/>
      <c r="D532" s="2"/>
      <c r="E532" s="27"/>
      <c r="F532" s="27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</row>
    <row r="533" spans="2:31" x14ac:dyDescent="0.25">
      <c r="B533" s="2"/>
      <c r="C533" s="2"/>
      <c r="D533" s="2"/>
      <c r="E533" s="27"/>
      <c r="F533" s="27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</row>
    <row r="534" spans="2:31" x14ac:dyDescent="0.25">
      <c r="B534" s="2"/>
      <c r="C534" s="2"/>
      <c r="D534" s="2"/>
      <c r="E534" s="27"/>
      <c r="F534" s="27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</row>
    <row r="535" spans="2:31" x14ac:dyDescent="0.25">
      <c r="B535" s="2"/>
      <c r="C535" s="2"/>
      <c r="D535" s="2"/>
      <c r="E535" s="27"/>
      <c r="F535" s="27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</row>
    <row r="536" spans="2:31" x14ac:dyDescent="0.25">
      <c r="B536" s="2"/>
      <c r="C536" s="2"/>
      <c r="D536" s="2"/>
      <c r="E536" s="27"/>
      <c r="F536" s="27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</row>
    <row r="537" spans="2:31" x14ac:dyDescent="0.25">
      <c r="B537" s="2"/>
      <c r="C537" s="2"/>
      <c r="D537" s="2"/>
      <c r="E537" s="27"/>
      <c r="F537" s="27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</row>
    <row r="538" spans="2:31" x14ac:dyDescent="0.25">
      <c r="B538" s="2"/>
      <c r="C538" s="2"/>
      <c r="D538" s="2"/>
      <c r="E538" s="27"/>
      <c r="F538" s="27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</row>
    <row r="539" spans="2:31" x14ac:dyDescent="0.25">
      <c r="B539" s="2"/>
      <c r="C539" s="2"/>
      <c r="D539" s="2"/>
      <c r="E539" s="27"/>
      <c r="F539" s="27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</row>
    <row r="540" spans="2:31" x14ac:dyDescent="0.25">
      <c r="B540" s="2"/>
      <c r="C540" s="2"/>
      <c r="D540" s="2"/>
      <c r="E540" s="27"/>
      <c r="F540" s="27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</row>
    <row r="541" spans="2:31" x14ac:dyDescent="0.25">
      <c r="B541" s="2"/>
      <c r="C541" s="2"/>
      <c r="D541" s="2"/>
      <c r="E541" s="27"/>
      <c r="F541" s="27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</row>
    <row r="542" spans="2:31" x14ac:dyDescent="0.25">
      <c r="B542" s="2"/>
      <c r="C542" s="2"/>
      <c r="D542" s="2"/>
      <c r="E542" s="27"/>
      <c r="F542" s="27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</row>
    <row r="543" spans="2:31" x14ac:dyDescent="0.25">
      <c r="B543" s="2"/>
      <c r="C543" s="2"/>
      <c r="D543" s="2"/>
      <c r="E543" s="27"/>
      <c r="F543" s="27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</row>
    <row r="544" spans="2:31" x14ac:dyDescent="0.25">
      <c r="B544" s="2"/>
      <c r="C544" s="2"/>
      <c r="D544" s="2"/>
      <c r="E544" s="27"/>
      <c r="F544" s="27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</row>
    <row r="545" spans="2:31" x14ac:dyDescent="0.25">
      <c r="B545" s="2"/>
      <c r="C545" s="2"/>
      <c r="D545" s="2"/>
      <c r="E545" s="27"/>
      <c r="F545" s="27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</row>
    <row r="546" spans="2:31" x14ac:dyDescent="0.25">
      <c r="B546" s="2"/>
      <c r="C546" s="2"/>
      <c r="D546" s="2"/>
      <c r="E546" s="27"/>
      <c r="F546" s="27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</row>
    <row r="547" spans="2:31" x14ac:dyDescent="0.25">
      <c r="B547" s="2"/>
      <c r="C547" s="2"/>
      <c r="D547" s="2"/>
      <c r="E547" s="27"/>
      <c r="F547" s="27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</row>
    <row r="548" spans="2:31" x14ac:dyDescent="0.25">
      <c r="B548" s="2"/>
      <c r="C548" s="2"/>
      <c r="D548" s="2"/>
      <c r="E548" s="27"/>
      <c r="F548" s="27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</row>
    <row r="549" spans="2:31" x14ac:dyDescent="0.25">
      <c r="B549" s="2"/>
      <c r="C549" s="2"/>
      <c r="D549" s="2"/>
      <c r="E549" s="27"/>
      <c r="F549" s="27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</row>
    <row r="550" spans="2:31" x14ac:dyDescent="0.25">
      <c r="B550" s="2"/>
      <c r="C550" s="2"/>
      <c r="D550" s="2"/>
      <c r="E550" s="27"/>
      <c r="F550" s="27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</row>
    <row r="551" spans="2:31" x14ac:dyDescent="0.25">
      <c r="B551" s="2"/>
      <c r="C551" s="2"/>
      <c r="D551" s="2"/>
      <c r="E551" s="27"/>
      <c r="F551" s="27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</row>
    <row r="552" spans="2:31" x14ac:dyDescent="0.25">
      <c r="B552" s="2"/>
      <c r="C552" s="2"/>
      <c r="D552" s="2"/>
      <c r="E552" s="27"/>
      <c r="F552" s="27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</row>
    <row r="553" spans="2:31" x14ac:dyDescent="0.25">
      <c r="B553" s="2"/>
      <c r="C553" s="2"/>
      <c r="D553" s="2"/>
      <c r="E553" s="27"/>
      <c r="F553" s="27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</row>
    <row r="554" spans="2:31" x14ac:dyDescent="0.25">
      <c r="B554" s="2"/>
      <c r="C554" s="2"/>
      <c r="D554" s="2"/>
      <c r="E554" s="27"/>
      <c r="F554" s="27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</row>
    <row r="555" spans="2:31" x14ac:dyDescent="0.25">
      <c r="B555" s="2"/>
      <c r="C555" s="2"/>
      <c r="D555" s="2"/>
      <c r="E555" s="27"/>
      <c r="F555" s="27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</row>
    <row r="556" spans="2:31" x14ac:dyDescent="0.25">
      <c r="B556" s="2"/>
      <c r="C556" s="2"/>
      <c r="D556" s="2"/>
      <c r="E556" s="27"/>
      <c r="F556" s="27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</row>
    <row r="557" spans="2:31" x14ac:dyDescent="0.25">
      <c r="B557" s="2"/>
      <c r="C557" s="2"/>
      <c r="D557" s="2"/>
      <c r="E557" s="27"/>
      <c r="F557" s="27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</row>
    <row r="558" spans="2:31" x14ac:dyDescent="0.25">
      <c r="B558" s="2"/>
      <c r="C558" s="2"/>
      <c r="D558" s="2"/>
      <c r="E558" s="27"/>
      <c r="F558" s="27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</row>
    <row r="559" spans="2:31" x14ac:dyDescent="0.25">
      <c r="B559" s="2"/>
      <c r="C559" s="2"/>
      <c r="D559" s="2"/>
      <c r="E559" s="27"/>
      <c r="F559" s="27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</row>
    <row r="560" spans="2:31" x14ac:dyDescent="0.25">
      <c r="B560" s="2"/>
      <c r="C560" s="2"/>
      <c r="D560" s="2"/>
      <c r="E560" s="27"/>
      <c r="F560" s="27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</row>
    <row r="561" spans="2:31" x14ac:dyDescent="0.25">
      <c r="B561" s="2"/>
      <c r="C561" s="2"/>
      <c r="D561" s="2"/>
      <c r="E561" s="27"/>
      <c r="F561" s="27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</row>
    <row r="562" spans="2:31" x14ac:dyDescent="0.25">
      <c r="B562" s="2"/>
      <c r="C562" s="2"/>
      <c r="D562" s="2"/>
      <c r="E562" s="27"/>
      <c r="F562" s="27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</row>
    <row r="563" spans="2:31" x14ac:dyDescent="0.25">
      <c r="B563" s="2"/>
      <c r="C563" s="2"/>
      <c r="D563" s="2"/>
      <c r="E563" s="27"/>
      <c r="F563" s="27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</row>
    <row r="564" spans="2:31" x14ac:dyDescent="0.25">
      <c r="B564" s="2"/>
      <c r="C564" s="2"/>
      <c r="D564" s="2"/>
      <c r="E564" s="27"/>
      <c r="F564" s="27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</row>
    <row r="565" spans="2:31" x14ac:dyDescent="0.25">
      <c r="B565" s="2"/>
      <c r="C565" s="2"/>
      <c r="D565" s="2"/>
      <c r="E565" s="27"/>
      <c r="F565" s="27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</row>
    <row r="566" spans="2:31" x14ac:dyDescent="0.25">
      <c r="B566" s="2"/>
      <c r="C566" s="2"/>
      <c r="D566" s="2"/>
      <c r="E566" s="27"/>
      <c r="F566" s="27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</row>
    <row r="567" spans="2:31" x14ac:dyDescent="0.25">
      <c r="B567" s="2"/>
      <c r="C567" s="2"/>
      <c r="D567" s="2"/>
      <c r="E567" s="27"/>
      <c r="F567" s="27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</row>
    <row r="568" spans="2:31" x14ac:dyDescent="0.25">
      <c r="B568" s="2"/>
      <c r="C568" s="2"/>
      <c r="D568" s="2"/>
      <c r="E568" s="27"/>
      <c r="F568" s="27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</row>
    <row r="569" spans="2:31" x14ac:dyDescent="0.25">
      <c r="B569" s="2"/>
      <c r="C569" s="2"/>
      <c r="D569" s="2"/>
      <c r="E569" s="27"/>
      <c r="F569" s="27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</row>
    <row r="570" spans="2:31" x14ac:dyDescent="0.25">
      <c r="B570" s="2"/>
      <c r="C570" s="2"/>
      <c r="D570" s="2"/>
      <c r="E570" s="27"/>
      <c r="F570" s="27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</row>
    <row r="571" spans="2:31" x14ac:dyDescent="0.25">
      <c r="B571" s="2"/>
      <c r="C571" s="2"/>
      <c r="D571" s="2"/>
      <c r="E571" s="27"/>
      <c r="F571" s="27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</row>
    <row r="572" spans="2:31" x14ac:dyDescent="0.25">
      <c r="B572" s="2"/>
      <c r="C572" s="2"/>
      <c r="D572" s="2"/>
      <c r="E572" s="27"/>
      <c r="F572" s="27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</row>
    <row r="573" spans="2:31" x14ac:dyDescent="0.25">
      <c r="B573" s="2"/>
      <c r="C573" s="2"/>
      <c r="D573" s="2"/>
      <c r="E573" s="27"/>
      <c r="F573" s="27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</row>
    <row r="574" spans="2:31" x14ac:dyDescent="0.25">
      <c r="B574" s="2"/>
      <c r="C574" s="2"/>
      <c r="D574" s="2"/>
      <c r="E574" s="27"/>
      <c r="F574" s="27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</row>
    <row r="575" spans="2:31" x14ac:dyDescent="0.25">
      <c r="B575" s="2"/>
      <c r="C575" s="2"/>
      <c r="D575" s="2"/>
      <c r="E575" s="27"/>
      <c r="F575" s="27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</row>
    <row r="576" spans="2:31" x14ac:dyDescent="0.25">
      <c r="B576" s="2"/>
      <c r="C576" s="2"/>
      <c r="D576" s="2"/>
      <c r="E576" s="27"/>
      <c r="F576" s="27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</row>
    <row r="577" spans="2:31" x14ac:dyDescent="0.25">
      <c r="B577" s="2"/>
      <c r="C577" s="2"/>
      <c r="D577" s="2"/>
      <c r="E577" s="27"/>
      <c r="F577" s="27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</row>
    <row r="578" spans="2:31" x14ac:dyDescent="0.25">
      <c r="B578" s="2"/>
      <c r="C578" s="2"/>
      <c r="D578" s="2"/>
      <c r="E578" s="27"/>
      <c r="F578" s="27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</row>
    <row r="579" spans="2:31" x14ac:dyDescent="0.25">
      <c r="B579" s="2"/>
      <c r="C579" s="2"/>
      <c r="D579" s="2"/>
      <c r="E579" s="27"/>
      <c r="F579" s="27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</row>
    <row r="580" spans="2:31" x14ac:dyDescent="0.25">
      <c r="B580" s="2"/>
      <c r="C580" s="2"/>
      <c r="D580" s="2"/>
      <c r="E580" s="27"/>
      <c r="F580" s="27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</row>
    <row r="581" spans="2:31" x14ac:dyDescent="0.25">
      <c r="B581" s="2"/>
      <c r="C581" s="2"/>
      <c r="D581" s="2"/>
      <c r="E581" s="27"/>
      <c r="F581" s="27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</row>
    <row r="582" spans="2:31" x14ac:dyDescent="0.25">
      <c r="B582" s="2"/>
      <c r="C582" s="2"/>
      <c r="D582" s="2"/>
      <c r="E582" s="27"/>
      <c r="F582" s="27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</row>
    <row r="583" spans="2:31" x14ac:dyDescent="0.25">
      <c r="B583" s="2"/>
      <c r="C583" s="2"/>
      <c r="D583" s="2"/>
      <c r="E583" s="27"/>
      <c r="F583" s="27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</row>
    <row r="584" spans="2:31" x14ac:dyDescent="0.25">
      <c r="B584" s="2"/>
      <c r="C584" s="2"/>
      <c r="D584" s="2"/>
      <c r="E584" s="27"/>
      <c r="F584" s="27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</row>
    <row r="585" spans="2:31" x14ac:dyDescent="0.25">
      <c r="B585" s="2"/>
      <c r="C585" s="2"/>
      <c r="D585" s="2"/>
      <c r="E585" s="27"/>
      <c r="F585" s="27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</row>
    <row r="586" spans="2:31" x14ac:dyDescent="0.25">
      <c r="B586" s="2"/>
      <c r="C586" s="2"/>
      <c r="D586" s="2"/>
      <c r="E586" s="27"/>
      <c r="F586" s="27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</row>
    <row r="587" spans="2:31" x14ac:dyDescent="0.25">
      <c r="B587" s="2"/>
      <c r="C587" s="2"/>
      <c r="D587" s="2"/>
      <c r="E587" s="27"/>
      <c r="F587" s="27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</row>
    <row r="588" spans="2:31" x14ac:dyDescent="0.25">
      <c r="B588" s="2"/>
      <c r="C588" s="2"/>
      <c r="D588" s="2"/>
      <c r="E588" s="27"/>
      <c r="F588" s="27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</row>
    <row r="589" spans="2:31" x14ac:dyDescent="0.25">
      <c r="B589" s="2"/>
      <c r="C589" s="2"/>
      <c r="D589" s="2"/>
      <c r="E589" s="27"/>
      <c r="F589" s="27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</row>
    <row r="590" spans="2:31" x14ac:dyDescent="0.25">
      <c r="B590" s="2"/>
      <c r="C590" s="2"/>
      <c r="D590" s="2"/>
      <c r="E590" s="27"/>
      <c r="F590" s="27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</row>
    <row r="591" spans="2:31" x14ac:dyDescent="0.25">
      <c r="B591" s="2"/>
      <c r="C591" s="2"/>
      <c r="D591" s="2"/>
      <c r="E591" s="27"/>
      <c r="F591" s="27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</row>
    <row r="592" spans="2:31" x14ac:dyDescent="0.25">
      <c r="B592" s="2"/>
      <c r="C592" s="2"/>
      <c r="D592" s="2"/>
      <c r="E592" s="27"/>
      <c r="F592" s="27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</row>
    <row r="593" spans="2:31" x14ac:dyDescent="0.25">
      <c r="B593" s="2"/>
      <c r="C593" s="2"/>
      <c r="D593" s="2"/>
      <c r="E593" s="27"/>
      <c r="F593" s="27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</row>
    <row r="594" spans="2:31" x14ac:dyDescent="0.25">
      <c r="B594" s="2"/>
      <c r="C594" s="2"/>
      <c r="D594" s="2"/>
      <c r="E594" s="27"/>
      <c r="F594" s="27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</row>
    <row r="595" spans="2:31" x14ac:dyDescent="0.25">
      <c r="B595" s="2"/>
      <c r="C595" s="2"/>
      <c r="D595" s="2"/>
      <c r="E595" s="27"/>
      <c r="F595" s="27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</row>
    <row r="596" spans="2:31" x14ac:dyDescent="0.25">
      <c r="B596" s="2"/>
      <c r="C596" s="2"/>
      <c r="D596" s="2"/>
      <c r="E596" s="27"/>
      <c r="F596" s="27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</row>
    <row r="597" spans="2:31" x14ac:dyDescent="0.25">
      <c r="B597" s="2"/>
      <c r="C597" s="2"/>
      <c r="D597" s="2"/>
      <c r="E597" s="27"/>
      <c r="F597" s="27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</row>
    <row r="598" spans="2:31" x14ac:dyDescent="0.25">
      <c r="B598" s="2"/>
      <c r="C598" s="2"/>
      <c r="D598" s="2"/>
      <c r="E598" s="27"/>
      <c r="F598" s="27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</row>
    <row r="599" spans="2:31" x14ac:dyDescent="0.25">
      <c r="B599" s="2"/>
      <c r="C599" s="2"/>
      <c r="D599" s="2"/>
      <c r="E599" s="27"/>
      <c r="F599" s="27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</row>
    <row r="600" spans="2:31" x14ac:dyDescent="0.25">
      <c r="B600" s="2"/>
      <c r="C600" s="2"/>
      <c r="D600" s="2"/>
      <c r="E600" s="27"/>
      <c r="F600" s="27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</row>
    <row r="601" spans="2:31" x14ac:dyDescent="0.25">
      <c r="B601" s="2"/>
      <c r="C601" s="2"/>
      <c r="D601" s="2"/>
      <c r="E601" s="27"/>
      <c r="F601" s="27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</row>
    <row r="602" spans="2:31" x14ac:dyDescent="0.25">
      <c r="B602" s="2"/>
      <c r="C602" s="2"/>
      <c r="D602" s="2"/>
      <c r="E602" s="27"/>
      <c r="F602" s="27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</row>
    <row r="603" spans="2:31" x14ac:dyDescent="0.25">
      <c r="B603" s="2"/>
      <c r="C603" s="2"/>
      <c r="D603" s="2"/>
      <c r="E603" s="27"/>
      <c r="F603" s="27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</row>
    <row r="604" spans="2:31" x14ac:dyDescent="0.25">
      <c r="B604" s="2"/>
      <c r="C604" s="2"/>
      <c r="D604" s="2"/>
      <c r="E604" s="27"/>
      <c r="F604" s="27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</row>
    <row r="605" spans="2:31" x14ac:dyDescent="0.25">
      <c r="B605" s="2"/>
      <c r="C605" s="2"/>
      <c r="D605" s="2"/>
      <c r="E605" s="27"/>
      <c r="F605" s="27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</row>
    <row r="606" spans="2:31" x14ac:dyDescent="0.25">
      <c r="B606" s="2"/>
      <c r="C606" s="2"/>
      <c r="D606" s="2"/>
      <c r="E606" s="27"/>
      <c r="F606" s="27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</row>
    <row r="607" spans="2:31" x14ac:dyDescent="0.25">
      <c r="B607" s="2"/>
      <c r="C607" s="2"/>
      <c r="D607" s="2"/>
      <c r="E607" s="27"/>
      <c r="F607" s="27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</row>
    <row r="608" spans="2:31" x14ac:dyDescent="0.25">
      <c r="B608" s="2"/>
      <c r="C608" s="2"/>
      <c r="D608" s="2"/>
      <c r="E608" s="27"/>
      <c r="F608" s="27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</row>
    <row r="609" spans="2:31" x14ac:dyDescent="0.25">
      <c r="B609" s="2"/>
      <c r="C609" s="2"/>
      <c r="D609" s="2"/>
      <c r="E609" s="27"/>
      <c r="F609" s="27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</row>
    <row r="610" spans="2:31" x14ac:dyDescent="0.25">
      <c r="B610" s="2"/>
      <c r="C610" s="2"/>
      <c r="D610" s="2"/>
      <c r="E610" s="27"/>
      <c r="F610" s="27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</row>
    <row r="611" spans="2:31" x14ac:dyDescent="0.25">
      <c r="B611" s="2"/>
      <c r="C611" s="2"/>
      <c r="D611" s="2"/>
      <c r="E611" s="27"/>
      <c r="F611" s="27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</row>
    <row r="612" spans="2:31" x14ac:dyDescent="0.25">
      <c r="B612" s="2"/>
      <c r="C612" s="2"/>
      <c r="D612" s="2"/>
      <c r="E612" s="27"/>
      <c r="F612" s="27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</row>
    <row r="613" spans="2:31" x14ac:dyDescent="0.25">
      <c r="B613" s="2"/>
      <c r="C613" s="2"/>
      <c r="D613" s="2"/>
      <c r="E613" s="27"/>
      <c r="F613" s="27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</row>
    <row r="614" spans="2:31" x14ac:dyDescent="0.25">
      <c r="B614" s="2"/>
      <c r="C614" s="2"/>
      <c r="D614" s="2"/>
      <c r="E614" s="27"/>
      <c r="F614" s="27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</row>
    <row r="615" spans="2:31" x14ac:dyDescent="0.25">
      <c r="B615" s="2"/>
      <c r="C615" s="2"/>
      <c r="D615" s="2"/>
      <c r="E615" s="27"/>
      <c r="F615" s="27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</row>
    <row r="616" spans="2:31" x14ac:dyDescent="0.25">
      <c r="B616" s="2"/>
      <c r="C616" s="2"/>
      <c r="D616" s="2"/>
      <c r="E616" s="27"/>
      <c r="F616" s="27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</row>
    <row r="617" spans="2:31" x14ac:dyDescent="0.25">
      <c r="B617" s="2"/>
      <c r="C617" s="2"/>
      <c r="D617" s="2"/>
      <c r="E617" s="27"/>
      <c r="F617" s="27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</row>
    <row r="618" spans="2:31" x14ac:dyDescent="0.25">
      <c r="B618" s="2"/>
      <c r="C618" s="2"/>
      <c r="D618" s="2"/>
      <c r="E618" s="27"/>
      <c r="F618" s="27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</row>
    <row r="619" spans="2:31" x14ac:dyDescent="0.25">
      <c r="B619" s="2"/>
      <c r="C619" s="2"/>
      <c r="D619" s="2"/>
      <c r="E619" s="27"/>
      <c r="F619" s="27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</row>
    <row r="620" spans="2:31" x14ac:dyDescent="0.25">
      <c r="B620" s="2"/>
      <c r="C620" s="2"/>
      <c r="D620" s="2"/>
      <c r="E620" s="27"/>
      <c r="F620" s="27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</row>
    <row r="621" spans="2:31" x14ac:dyDescent="0.25">
      <c r="B621" s="2"/>
      <c r="C621" s="2"/>
      <c r="D621" s="2"/>
      <c r="E621" s="27"/>
      <c r="F621" s="27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</row>
    <row r="622" spans="2:31" x14ac:dyDescent="0.25">
      <c r="B622" s="2"/>
      <c r="C622" s="2"/>
      <c r="D622" s="2"/>
      <c r="E622" s="27"/>
      <c r="F622" s="27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</row>
    <row r="623" spans="2:31" x14ac:dyDescent="0.25">
      <c r="B623" s="2"/>
      <c r="C623" s="2"/>
      <c r="D623" s="2"/>
      <c r="E623" s="27"/>
      <c r="F623" s="27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</row>
    <row r="624" spans="2:31" x14ac:dyDescent="0.25">
      <c r="B624" s="2"/>
      <c r="C624" s="2"/>
      <c r="D624" s="2"/>
      <c r="E624" s="27"/>
      <c r="F624" s="27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</row>
    <row r="625" spans="2:31" x14ac:dyDescent="0.25">
      <c r="B625" s="2"/>
      <c r="C625" s="2"/>
      <c r="D625" s="2"/>
      <c r="E625" s="27"/>
      <c r="F625" s="27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</row>
    <row r="626" spans="2:31" x14ac:dyDescent="0.25">
      <c r="B626" s="2"/>
      <c r="C626" s="2"/>
      <c r="D626" s="2"/>
      <c r="E626" s="27"/>
      <c r="F626" s="27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</row>
    <row r="627" spans="2:31" x14ac:dyDescent="0.25">
      <c r="B627" s="2"/>
      <c r="C627" s="2"/>
      <c r="D627" s="2"/>
      <c r="E627" s="27"/>
      <c r="F627" s="27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</row>
    <row r="628" spans="2:31" x14ac:dyDescent="0.25">
      <c r="B628" s="2"/>
      <c r="C628" s="2"/>
      <c r="D628" s="2"/>
      <c r="E628" s="27"/>
      <c r="F628" s="27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</row>
    <row r="629" spans="2:31" x14ac:dyDescent="0.25">
      <c r="B629" s="2"/>
      <c r="C629" s="2"/>
      <c r="D629" s="2"/>
      <c r="E629" s="27"/>
      <c r="F629" s="27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</row>
    <row r="630" spans="2:31" x14ac:dyDescent="0.25">
      <c r="B630" s="2"/>
      <c r="C630" s="2"/>
      <c r="D630" s="2"/>
      <c r="E630" s="27"/>
      <c r="F630" s="27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</row>
    <row r="631" spans="2:31" x14ac:dyDescent="0.25">
      <c r="B631" s="2"/>
      <c r="C631" s="2"/>
      <c r="D631" s="2"/>
      <c r="E631" s="27"/>
      <c r="F631" s="27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</row>
    <row r="632" spans="2:31" x14ac:dyDescent="0.25">
      <c r="B632" s="2"/>
      <c r="C632" s="2"/>
      <c r="D632" s="2"/>
      <c r="E632" s="27"/>
      <c r="F632" s="27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</row>
    <row r="633" spans="2:31" x14ac:dyDescent="0.25">
      <c r="B633" s="2"/>
      <c r="C633" s="2"/>
      <c r="D633" s="2"/>
      <c r="E633" s="27"/>
      <c r="F633" s="27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</row>
    <row r="634" spans="2:31" x14ac:dyDescent="0.25">
      <c r="B634" s="2"/>
      <c r="C634" s="2"/>
      <c r="D634" s="2"/>
      <c r="E634" s="27"/>
      <c r="F634" s="27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</row>
    <row r="635" spans="2:31" x14ac:dyDescent="0.25">
      <c r="B635" s="2"/>
      <c r="C635" s="2"/>
      <c r="D635" s="2"/>
      <c r="E635" s="27"/>
      <c r="F635" s="27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</row>
    <row r="636" spans="2:31" x14ac:dyDescent="0.25">
      <c r="B636" s="2"/>
      <c r="C636" s="2"/>
      <c r="D636" s="2"/>
      <c r="E636" s="27"/>
      <c r="F636" s="27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</row>
    <row r="637" spans="2:31" x14ac:dyDescent="0.25">
      <c r="B637" s="2"/>
      <c r="C637" s="2"/>
      <c r="D637" s="2"/>
      <c r="E637" s="27"/>
      <c r="F637" s="27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</row>
    <row r="638" spans="2:31" x14ac:dyDescent="0.25">
      <c r="B638" s="2"/>
      <c r="C638" s="2"/>
      <c r="D638" s="2"/>
      <c r="E638" s="27"/>
      <c r="F638" s="27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</row>
    <row r="639" spans="2:31" x14ac:dyDescent="0.25">
      <c r="B639" s="2"/>
      <c r="C639" s="2"/>
      <c r="D639" s="2"/>
      <c r="E639" s="27"/>
      <c r="F639" s="27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</row>
    <row r="640" spans="2:31" x14ac:dyDescent="0.25">
      <c r="B640" s="2"/>
      <c r="C640" s="2"/>
      <c r="D640" s="2"/>
      <c r="E640" s="27"/>
      <c r="F640" s="27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</row>
    <row r="641" spans="2:31" x14ac:dyDescent="0.25">
      <c r="B641" s="2"/>
      <c r="C641" s="2"/>
      <c r="D641" s="2"/>
      <c r="E641" s="27"/>
      <c r="F641" s="27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</row>
    <row r="642" spans="2:31" x14ac:dyDescent="0.25">
      <c r="B642" s="2"/>
      <c r="C642" s="2"/>
      <c r="D642" s="2"/>
      <c r="E642" s="27"/>
      <c r="F642" s="27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</row>
    <row r="643" spans="2:31" x14ac:dyDescent="0.25">
      <c r="B643" s="2"/>
      <c r="C643" s="2"/>
      <c r="D643" s="2"/>
      <c r="E643" s="27"/>
      <c r="F643" s="27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</row>
    <row r="644" spans="2:31" x14ac:dyDescent="0.25">
      <c r="B644" s="2"/>
      <c r="C644" s="2"/>
      <c r="D644" s="2"/>
      <c r="E644" s="27"/>
      <c r="F644" s="27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</row>
    <row r="645" spans="2:31" x14ac:dyDescent="0.25">
      <c r="B645" s="2"/>
      <c r="C645" s="2"/>
      <c r="D645" s="2"/>
      <c r="E645" s="27"/>
      <c r="F645" s="27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</row>
    <row r="646" spans="2:31" x14ac:dyDescent="0.25">
      <c r="B646" s="2"/>
      <c r="C646" s="2"/>
      <c r="D646" s="2"/>
      <c r="E646" s="27"/>
      <c r="F646" s="27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</row>
    <row r="647" spans="2:31" x14ac:dyDescent="0.25">
      <c r="B647" s="2"/>
      <c r="C647" s="2"/>
      <c r="D647" s="2"/>
      <c r="E647" s="27"/>
      <c r="F647" s="27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</row>
    <row r="648" spans="2:31" x14ac:dyDescent="0.25">
      <c r="B648" s="2"/>
      <c r="C648" s="2"/>
      <c r="D648" s="2"/>
      <c r="E648" s="27"/>
      <c r="F648" s="27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</row>
    <row r="649" spans="2:31" x14ac:dyDescent="0.25">
      <c r="B649" s="2"/>
      <c r="C649" s="2"/>
      <c r="D649" s="2"/>
      <c r="E649" s="27"/>
      <c r="F649" s="27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</row>
    <row r="650" spans="2:31" x14ac:dyDescent="0.25">
      <c r="B650" s="2"/>
      <c r="C650" s="2"/>
      <c r="D650" s="2"/>
      <c r="E650" s="27"/>
      <c r="F650" s="27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</row>
    <row r="651" spans="2:31" x14ac:dyDescent="0.25">
      <c r="B651" s="2"/>
      <c r="C651" s="2"/>
      <c r="D651" s="2"/>
      <c r="E651" s="27"/>
      <c r="F651" s="27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</row>
    <row r="652" spans="2:31" x14ac:dyDescent="0.25">
      <c r="B652" s="2"/>
      <c r="C652" s="2"/>
      <c r="D652" s="2"/>
      <c r="E652" s="27"/>
      <c r="F652" s="27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</row>
    <row r="653" spans="2:31" x14ac:dyDescent="0.25">
      <c r="B653" s="2"/>
      <c r="C653" s="2"/>
      <c r="D653" s="2"/>
      <c r="E653" s="27"/>
      <c r="F653" s="27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</row>
    <row r="654" spans="2:31" x14ac:dyDescent="0.25">
      <c r="B654" s="2"/>
      <c r="C654" s="2"/>
      <c r="D654" s="2"/>
      <c r="E654" s="27"/>
      <c r="F654" s="27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</row>
    <row r="655" spans="2:31" x14ac:dyDescent="0.25">
      <c r="B655" s="2"/>
      <c r="C655" s="2"/>
      <c r="D655" s="2"/>
      <c r="E655" s="27"/>
      <c r="F655" s="27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</row>
    <row r="656" spans="2:31" x14ac:dyDescent="0.25">
      <c r="B656" s="2"/>
      <c r="C656" s="2"/>
      <c r="D656" s="2"/>
      <c r="E656" s="27"/>
      <c r="F656" s="27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</row>
    <row r="657" spans="2:31" x14ac:dyDescent="0.25">
      <c r="B657" s="2"/>
      <c r="C657" s="2"/>
      <c r="D657" s="2"/>
      <c r="E657" s="27"/>
      <c r="F657" s="27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</row>
    <row r="658" spans="2:31" x14ac:dyDescent="0.25">
      <c r="B658" s="2"/>
      <c r="C658" s="2"/>
      <c r="D658" s="2"/>
      <c r="E658" s="27"/>
      <c r="F658" s="27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</row>
    <row r="659" spans="2:31" x14ac:dyDescent="0.25">
      <c r="B659" s="2"/>
      <c r="C659" s="2"/>
      <c r="D659" s="2"/>
      <c r="E659" s="27"/>
      <c r="F659" s="27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</row>
    <row r="660" spans="2:31" x14ac:dyDescent="0.25">
      <c r="B660" s="2"/>
      <c r="C660" s="2"/>
      <c r="D660" s="2"/>
      <c r="E660" s="27"/>
      <c r="F660" s="27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</row>
    <row r="661" spans="2:31" x14ac:dyDescent="0.25">
      <c r="B661" s="2"/>
      <c r="C661" s="2"/>
      <c r="D661" s="2"/>
      <c r="E661" s="27"/>
      <c r="F661" s="27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</row>
    <row r="662" spans="2:31" x14ac:dyDescent="0.25">
      <c r="B662" s="2"/>
      <c r="C662" s="2"/>
      <c r="D662" s="2"/>
      <c r="E662" s="27"/>
      <c r="F662" s="27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</row>
    <row r="663" spans="2:31" x14ac:dyDescent="0.25">
      <c r="B663" s="2"/>
      <c r="C663" s="2"/>
      <c r="D663" s="2"/>
      <c r="E663" s="27"/>
      <c r="F663" s="27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</row>
    <row r="664" spans="2:31" x14ac:dyDescent="0.25">
      <c r="B664" s="2"/>
      <c r="C664" s="2"/>
      <c r="D664" s="2"/>
      <c r="E664" s="27"/>
      <c r="F664" s="27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</row>
    <row r="665" spans="2:31" x14ac:dyDescent="0.25">
      <c r="B665" s="2"/>
      <c r="C665" s="2"/>
      <c r="D665" s="2"/>
      <c r="E665" s="27"/>
      <c r="F665" s="27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</row>
    <row r="666" spans="2:31" x14ac:dyDescent="0.25">
      <c r="B666" s="2"/>
      <c r="C666" s="2"/>
      <c r="D666" s="2"/>
      <c r="E666" s="27"/>
      <c r="F666" s="27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</row>
    <row r="667" spans="2:31" x14ac:dyDescent="0.25">
      <c r="B667" s="2"/>
      <c r="C667" s="2"/>
      <c r="D667" s="2"/>
      <c r="E667" s="27"/>
      <c r="F667" s="27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</row>
    <row r="668" spans="2:31" x14ac:dyDescent="0.25">
      <c r="B668" s="2"/>
      <c r="C668" s="2"/>
      <c r="D668" s="2"/>
      <c r="E668" s="27"/>
      <c r="F668" s="27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</row>
    <row r="669" spans="2:31" x14ac:dyDescent="0.25">
      <c r="B669" s="2"/>
      <c r="C669" s="2"/>
      <c r="D669" s="2"/>
      <c r="E669" s="27"/>
      <c r="F669" s="27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</row>
    <row r="670" spans="2:31" x14ac:dyDescent="0.25">
      <c r="B670" s="2"/>
      <c r="C670" s="2"/>
      <c r="D670" s="2"/>
      <c r="E670" s="27"/>
      <c r="F670" s="27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</row>
    <row r="671" spans="2:31" x14ac:dyDescent="0.25">
      <c r="B671" s="2"/>
      <c r="C671" s="2"/>
      <c r="D671" s="2"/>
      <c r="E671" s="27"/>
      <c r="F671" s="27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</row>
    <row r="672" spans="2:31" x14ac:dyDescent="0.25">
      <c r="B672" s="2"/>
      <c r="C672" s="2"/>
      <c r="D672" s="2"/>
      <c r="E672" s="27"/>
      <c r="F672" s="27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</row>
    <row r="673" spans="2:31" x14ac:dyDescent="0.25">
      <c r="B673" s="2"/>
      <c r="C673" s="2"/>
      <c r="D673" s="2"/>
      <c r="E673" s="27"/>
      <c r="F673" s="27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</row>
    <row r="674" spans="2:31" x14ac:dyDescent="0.25">
      <c r="B674" s="2"/>
      <c r="C674" s="2"/>
      <c r="D674" s="2"/>
      <c r="E674" s="27"/>
      <c r="F674" s="27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</row>
    <row r="675" spans="2:31" x14ac:dyDescent="0.25">
      <c r="B675" s="2"/>
      <c r="C675" s="2"/>
      <c r="D675" s="2"/>
      <c r="E675" s="27"/>
      <c r="F675" s="27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</row>
    <row r="676" spans="2:31" x14ac:dyDescent="0.25">
      <c r="B676" s="2"/>
      <c r="C676" s="2"/>
      <c r="D676" s="2"/>
      <c r="E676" s="27"/>
      <c r="F676" s="27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</row>
    <row r="677" spans="2:31" x14ac:dyDescent="0.25">
      <c r="B677" s="2"/>
      <c r="C677" s="2"/>
      <c r="D677" s="2"/>
      <c r="E677" s="27"/>
      <c r="F677" s="27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</row>
    <row r="678" spans="2:31" x14ac:dyDescent="0.25">
      <c r="B678" s="2"/>
      <c r="C678" s="2"/>
      <c r="D678" s="2"/>
      <c r="E678" s="27"/>
      <c r="F678" s="27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</row>
    <row r="679" spans="2:31" x14ac:dyDescent="0.25">
      <c r="B679" s="2"/>
      <c r="C679" s="2"/>
      <c r="D679" s="2"/>
      <c r="E679" s="27"/>
      <c r="F679" s="27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</row>
    <row r="680" spans="2:31" x14ac:dyDescent="0.25">
      <c r="B680" s="2"/>
      <c r="C680" s="2"/>
      <c r="D680" s="2"/>
      <c r="E680" s="27"/>
      <c r="F680" s="27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</row>
    <row r="681" spans="2:31" x14ac:dyDescent="0.25">
      <c r="B681" s="2"/>
      <c r="C681" s="2"/>
      <c r="D681" s="2"/>
      <c r="E681" s="27"/>
      <c r="F681" s="27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</row>
    <row r="682" spans="2:31" x14ac:dyDescent="0.25">
      <c r="B682" s="2"/>
      <c r="C682" s="2"/>
      <c r="D682" s="2"/>
      <c r="E682" s="27"/>
      <c r="F682" s="27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</row>
    <row r="683" spans="2:31" x14ac:dyDescent="0.25">
      <c r="B683" s="2"/>
      <c r="C683" s="2"/>
      <c r="D683" s="2"/>
      <c r="E683" s="27"/>
      <c r="F683" s="27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</row>
    <row r="684" spans="2:31" x14ac:dyDescent="0.25">
      <c r="B684" s="2"/>
      <c r="C684" s="2"/>
      <c r="D684" s="2"/>
      <c r="E684" s="27"/>
      <c r="F684" s="27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</row>
    <row r="685" spans="2:31" x14ac:dyDescent="0.25">
      <c r="B685" s="2"/>
      <c r="C685" s="2"/>
      <c r="D685" s="2"/>
      <c r="E685" s="27"/>
      <c r="F685" s="27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</row>
    <row r="686" spans="2:31" x14ac:dyDescent="0.25">
      <c r="B686" s="2"/>
      <c r="C686" s="2"/>
      <c r="D686" s="2"/>
      <c r="E686" s="27"/>
      <c r="F686" s="27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</row>
    <row r="687" spans="2:31" x14ac:dyDescent="0.25">
      <c r="B687" s="2"/>
      <c r="C687" s="2"/>
      <c r="D687" s="2"/>
      <c r="E687" s="27"/>
      <c r="F687" s="27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</row>
    <row r="688" spans="2:31" x14ac:dyDescent="0.25">
      <c r="B688" s="2"/>
      <c r="C688" s="2"/>
      <c r="D688" s="2"/>
      <c r="E688" s="27"/>
      <c r="F688" s="27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</row>
    <row r="689" spans="2:31" x14ac:dyDescent="0.25">
      <c r="B689" s="2"/>
      <c r="C689" s="2"/>
      <c r="D689" s="2"/>
      <c r="E689" s="27"/>
      <c r="F689" s="27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</row>
    <row r="690" spans="2:31" x14ac:dyDescent="0.25">
      <c r="B690" s="2"/>
      <c r="C690" s="2"/>
      <c r="D690" s="2"/>
      <c r="E690" s="27"/>
      <c r="F690" s="27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</row>
    <row r="691" spans="2:31" x14ac:dyDescent="0.25">
      <c r="B691" s="2"/>
      <c r="C691" s="2"/>
      <c r="D691" s="2"/>
      <c r="E691" s="27"/>
      <c r="F691" s="27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</row>
    <row r="692" spans="2:31" x14ac:dyDescent="0.25">
      <c r="B692" s="2"/>
      <c r="C692" s="2"/>
      <c r="D692" s="2"/>
      <c r="E692" s="27"/>
      <c r="F692" s="27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</row>
    <row r="693" spans="2:31" x14ac:dyDescent="0.25">
      <c r="B693" s="2"/>
      <c r="C693" s="2"/>
      <c r="D693" s="2"/>
      <c r="E693" s="27"/>
      <c r="F693" s="27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</row>
    <row r="694" spans="2:31" x14ac:dyDescent="0.25">
      <c r="B694" s="2"/>
      <c r="C694" s="2"/>
      <c r="D694" s="2"/>
      <c r="E694" s="27"/>
      <c r="F694" s="27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</row>
    <row r="695" spans="2:31" x14ac:dyDescent="0.25">
      <c r="B695" s="2"/>
      <c r="C695" s="2"/>
      <c r="D695" s="2"/>
      <c r="E695" s="27"/>
      <c r="F695" s="27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</row>
    <row r="696" spans="2:31" x14ac:dyDescent="0.25">
      <c r="B696" s="2"/>
      <c r="C696" s="2"/>
      <c r="D696" s="2"/>
      <c r="E696" s="27"/>
      <c r="F696" s="27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</row>
    <row r="697" spans="2:31" x14ac:dyDescent="0.25">
      <c r="B697" s="2"/>
      <c r="C697" s="2"/>
      <c r="D697" s="2"/>
      <c r="E697" s="27"/>
      <c r="F697" s="27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</row>
    <row r="698" spans="2:31" x14ac:dyDescent="0.25">
      <c r="B698" s="2"/>
      <c r="C698" s="2"/>
      <c r="D698" s="2"/>
      <c r="E698" s="27"/>
      <c r="F698" s="27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</row>
    <row r="699" spans="2:31" x14ac:dyDescent="0.25">
      <c r="B699" s="2"/>
      <c r="C699" s="2"/>
      <c r="D699" s="2"/>
      <c r="E699" s="27"/>
      <c r="F699" s="27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</row>
    <row r="700" spans="2:31" x14ac:dyDescent="0.25">
      <c r="B700" s="2"/>
      <c r="C700" s="2"/>
      <c r="D700" s="2"/>
      <c r="E700" s="27"/>
      <c r="F700" s="27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</row>
    <row r="701" spans="2:31" x14ac:dyDescent="0.25">
      <c r="B701" s="2"/>
      <c r="C701" s="2"/>
      <c r="D701" s="2"/>
      <c r="E701" s="27"/>
      <c r="F701" s="27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</row>
    <row r="702" spans="2:31" x14ac:dyDescent="0.25">
      <c r="B702" s="2"/>
      <c r="C702" s="2"/>
      <c r="D702" s="2"/>
      <c r="E702" s="27"/>
      <c r="F702" s="27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</row>
    <row r="703" spans="2:31" x14ac:dyDescent="0.25">
      <c r="B703" s="2"/>
      <c r="C703" s="2"/>
      <c r="D703" s="2"/>
      <c r="E703" s="27"/>
      <c r="F703" s="27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</row>
    <row r="704" spans="2:31" x14ac:dyDescent="0.25">
      <c r="B704" s="2"/>
      <c r="C704" s="2"/>
      <c r="D704" s="2"/>
      <c r="E704" s="27"/>
      <c r="F704" s="27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</row>
    <row r="705" spans="2:31" x14ac:dyDescent="0.25">
      <c r="B705" s="2"/>
      <c r="C705" s="2"/>
      <c r="D705" s="2"/>
      <c r="E705" s="27"/>
      <c r="F705" s="27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</row>
    <row r="706" spans="2:31" x14ac:dyDescent="0.25">
      <c r="B706" s="2"/>
      <c r="C706" s="2"/>
      <c r="D706" s="2"/>
      <c r="E706" s="27"/>
      <c r="F706" s="27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</row>
    <row r="707" spans="2:31" x14ac:dyDescent="0.25">
      <c r="B707" s="2"/>
      <c r="C707" s="2"/>
      <c r="D707" s="2"/>
      <c r="E707" s="27"/>
      <c r="F707" s="27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</row>
    <row r="708" spans="2:31" x14ac:dyDescent="0.25">
      <c r="B708" s="2"/>
      <c r="C708" s="2"/>
      <c r="D708" s="2"/>
      <c r="E708" s="27"/>
      <c r="F708" s="27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</row>
    <row r="709" spans="2:31" x14ac:dyDescent="0.25">
      <c r="B709" s="2"/>
      <c r="C709" s="2"/>
      <c r="D709" s="2"/>
      <c r="E709" s="27"/>
      <c r="F709" s="27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</row>
    <row r="710" spans="2:31" x14ac:dyDescent="0.25">
      <c r="B710" s="2"/>
      <c r="C710" s="2"/>
      <c r="D710" s="2"/>
      <c r="E710" s="27"/>
      <c r="F710" s="27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</row>
    <row r="711" spans="2:31" x14ac:dyDescent="0.25">
      <c r="B711" s="2"/>
      <c r="C711" s="2"/>
      <c r="D711" s="2"/>
      <c r="E711" s="27"/>
      <c r="F711" s="27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</row>
    <row r="712" spans="2:31" x14ac:dyDescent="0.25">
      <c r="B712" s="2"/>
      <c r="C712" s="2"/>
      <c r="D712" s="2"/>
      <c r="E712" s="27"/>
      <c r="F712" s="27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</row>
    <row r="713" spans="2:31" x14ac:dyDescent="0.25">
      <c r="B713" s="2"/>
      <c r="C713" s="2"/>
      <c r="D713" s="2"/>
      <c r="E713" s="27"/>
      <c r="F713" s="27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</row>
    <row r="714" spans="2:31" x14ac:dyDescent="0.25">
      <c r="B714" s="2"/>
      <c r="C714" s="2"/>
      <c r="D714" s="2"/>
      <c r="E714" s="27"/>
      <c r="F714" s="27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</row>
    <row r="715" spans="2:31" x14ac:dyDescent="0.25">
      <c r="B715" s="2"/>
      <c r="C715" s="2"/>
      <c r="D715" s="2"/>
      <c r="E715" s="27"/>
      <c r="F715" s="27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</row>
    <row r="716" spans="2:31" x14ac:dyDescent="0.25">
      <c r="B716" s="2"/>
      <c r="C716" s="2"/>
      <c r="D716" s="2"/>
      <c r="E716" s="27"/>
      <c r="F716" s="27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</row>
    <row r="717" spans="2:31" x14ac:dyDescent="0.25">
      <c r="B717" s="2"/>
      <c r="C717" s="2"/>
      <c r="D717" s="2"/>
      <c r="E717" s="27"/>
      <c r="F717" s="27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</row>
    <row r="718" spans="2:31" x14ac:dyDescent="0.25">
      <c r="B718" s="2"/>
      <c r="C718" s="2"/>
      <c r="D718" s="2"/>
      <c r="E718" s="27"/>
      <c r="F718" s="27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</row>
    <row r="719" spans="2:31" x14ac:dyDescent="0.25">
      <c r="B719" s="2"/>
      <c r="C719" s="2"/>
      <c r="D719" s="2"/>
      <c r="E719" s="27"/>
      <c r="F719" s="27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</row>
    <row r="720" spans="2:31" x14ac:dyDescent="0.25">
      <c r="B720" s="2"/>
      <c r="C720" s="2"/>
      <c r="D720" s="2"/>
      <c r="E720" s="27"/>
      <c r="F720" s="27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</row>
    <row r="721" spans="2:31" x14ac:dyDescent="0.25">
      <c r="B721" s="2"/>
      <c r="C721" s="2"/>
      <c r="D721" s="2"/>
      <c r="E721" s="27"/>
      <c r="F721" s="27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</row>
    <row r="722" spans="2:31" x14ac:dyDescent="0.25">
      <c r="B722" s="2"/>
      <c r="C722" s="2"/>
      <c r="D722" s="2"/>
      <c r="E722" s="27"/>
      <c r="F722" s="27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</row>
    <row r="723" spans="2:31" x14ac:dyDescent="0.25">
      <c r="B723" s="2"/>
      <c r="C723" s="2"/>
      <c r="D723" s="2"/>
      <c r="E723" s="27"/>
      <c r="F723" s="27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</row>
    <row r="724" spans="2:31" x14ac:dyDescent="0.25">
      <c r="B724" s="2"/>
      <c r="C724" s="2"/>
      <c r="D724" s="2"/>
      <c r="E724" s="27"/>
      <c r="F724" s="27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</row>
    <row r="725" spans="2:31" x14ac:dyDescent="0.25">
      <c r="B725" s="2"/>
      <c r="C725" s="2"/>
      <c r="D725" s="2"/>
      <c r="E725" s="27"/>
      <c r="F725" s="27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</row>
    <row r="726" spans="2:31" x14ac:dyDescent="0.25">
      <c r="B726" s="2"/>
      <c r="C726" s="2"/>
      <c r="D726" s="2"/>
      <c r="E726" s="27"/>
      <c r="F726" s="27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</row>
    <row r="727" spans="2:31" x14ac:dyDescent="0.25">
      <c r="B727" s="2"/>
      <c r="C727" s="2"/>
      <c r="D727" s="2"/>
      <c r="E727" s="27"/>
      <c r="F727" s="27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</row>
    <row r="728" spans="2:31" x14ac:dyDescent="0.25">
      <c r="B728" s="2"/>
      <c r="C728" s="2"/>
      <c r="D728" s="2"/>
      <c r="E728" s="27"/>
      <c r="F728" s="27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</row>
    <row r="729" spans="2:31" x14ac:dyDescent="0.25">
      <c r="B729" s="2"/>
      <c r="C729" s="2"/>
      <c r="D729" s="2"/>
      <c r="E729" s="27"/>
      <c r="F729" s="27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</row>
    <row r="730" spans="2:31" x14ac:dyDescent="0.25">
      <c r="B730" s="2"/>
      <c r="C730" s="2"/>
      <c r="D730" s="2"/>
      <c r="E730" s="27"/>
      <c r="F730" s="27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</row>
    <row r="731" spans="2:31" x14ac:dyDescent="0.25">
      <c r="B731" s="2"/>
      <c r="C731" s="2"/>
      <c r="D731" s="2"/>
      <c r="E731" s="27"/>
      <c r="F731" s="27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</row>
    <row r="732" spans="2:31" x14ac:dyDescent="0.25">
      <c r="B732" s="2"/>
      <c r="C732" s="2"/>
      <c r="D732" s="2"/>
      <c r="E732" s="27"/>
      <c r="F732" s="27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</row>
    <row r="733" spans="2:31" x14ac:dyDescent="0.25">
      <c r="B733" s="2"/>
      <c r="C733" s="2"/>
      <c r="D733" s="2"/>
      <c r="E733" s="27"/>
      <c r="F733" s="27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</row>
    <row r="734" spans="2:31" x14ac:dyDescent="0.25">
      <c r="B734" s="2"/>
      <c r="C734" s="2"/>
      <c r="D734" s="2"/>
      <c r="E734" s="27"/>
      <c r="F734" s="27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</row>
    <row r="735" spans="2:31" x14ac:dyDescent="0.25">
      <c r="B735" s="2"/>
      <c r="C735" s="2"/>
      <c r="D735" s="2"/>
      <c r="E735" s="27"/>
      <c r="F735" s="27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</row>
    <row r="736" spans="2:31" x14ac:dyDescent="0.25">
      <c r="B736" s="2"/>
      <c r="C736" s="2"/>
      <c r="D736" s="2"/>
      <c r="E736" s="27"/>
      <c r="F736" s="27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</row>
    <row r="737" spans="2:31" x14ac:dyDescent="0.25">
      <c r="B737" s="2"/>
      <c r="C737" s="2"/>
      <c r="D737" s="2"/>
      <c r="E737" s="27"/>
      <c r="F737" s="27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</row>
    <row r="738" spans="2:31" x14ac:dyDescent="0.25">
      <c r="B738" s="2"/>
      <c r="C738" s="2"/>
      <c r="D738" s="2"/>
      <c r="E738" s="27"/>
      <c r="F738" s="27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</row>
    <row r="739" spans="2:31" x14ac:dyDescent="0.25">
      <c r="B739" s="2"/>
      <c r="C739" s="2"/>
      <c r="D739" s="2"/>
      <c r="E739" s="27"/>
      <c r="F739" s="27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</row>
    <row r="740" spans="2:31" x14ac:dyDescent="0.25">
      <c r="B740" s="2"/>
      <c r="C740" s="2"/>
      <c r="D740" s="2"/>
      <c r="E740" s="27"/>
      <c r="F740" s="27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</row>
    <row r="741" spans="2:31" x14ac:dyDescent="0.25">
      <c r="B741" s="2"/>
      <c r="C741" s="2"/>
      <c r="D741" s="2"/>
      <c r="E741" s="27"/>
      <c r="F741" s="27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</row>
    <row r="742" spans="2:31" x14ac:dyDescent="0.25">
      <c r="B742" s="2"/>
      <c r="C742" s="2"/>
      <c r="D742" s="2"/>
      <c r="E742" s="27"/>
      <c r="F742" s="27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</row>
    <row r="743" spans="2:31" x14ac:dyDescent="0.25">
      <c r="B743" s="2"/>
      <c r="C743" s="2"/>
      <c r="D743" s="2"/>
      <c r="E743" s="27"/>
      <c r="F743" s="27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</row>
    <row r="744" spans="2:31" x14ac:dyDescent="0.25">
      <c r="B744" s="2"/>
      <c r="C744" s="2"/>
      <c r="D744" s="2"/>
      <c r="E744" s="27"/>
      <c r="F744" s="27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</row>
    <row r="745" spans="2:31" x14ac:dyDescent="0.25">
      <c r="B745" s="2"/>
      <c r="C745" s="2"/>
      <c r="D745" s="2"/>
      <c r="E745" s="27"/>
      <c r="F745" s="27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</row>
    <row r="746" spans="2:31" x14ac:dyDescent="0.25">
      <c r="B746" s="2"/>
      <c r="C746" s="2"/>
      <c r="D746" s="2"/>
      <c r="E746" s="27"/>
      <c r="F746" s="27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</row>
    <row r="747" spans="2:31" x14ac:dyDescent="0.25">
      <c r="B747" s="2"/>
      <c r="C747" s="2"/>
      <c r="D747" s="2"/>
      <c r="E747" s="27"/>
      <c r="F747" s="27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</row>
    <row r="748" spans="2:31" x14ac:dyDescent="0.25">
      <c r="B748" s="2"/>
      <c r="C748" s="2"/>
      <c r="D748" s="2"/>
      <c r="E748" s="27"/>
      <c r="F748" s="27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</row>
    <row r="749" spans="2:31" x14ac:dyDescent="0.25">
      <c r="B749" s="2"/>
      <c r="C749" s="2"/>
      <c r="D749" s="2"/>
      <c r="E749" s="27"/>
      <c r="F749" s="27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</row>
    <row r="750" spans="2:31" x14ac:dyDescent="0.25">
      <c r="B750" s="2"/>
      <c r="C750" s="2"/>
      <c r="D750" s="2"/>
      <c r="E750" s="27"/>
      <c r="F750" s="27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</row>
    <row r="751" spans="2:31" x14ac:dyDescent="0.25">
      <c r="B751" s="2"/>
      <c r="C751" s="2"/>
      <c r="D751" s="2"/>
      <c r="E751" s="27"/>
      <c r="F751" s="27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</row>
    <row r="752" spans="2:31" x14ac:dyDescent="0.25">
      <c r="B752" s="2"/>
      <c r="C752" s="2"/>
      <c r="D752" s="2"/>
      <c r="E752" s="27"/>
      <c r="F752" s="27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</row>
    <row r="753" spans="2:31" x14ac:dyDescent="0.25">
      <c r="B753" s="2"/>
      <c r="C753" s="2"/>
      <c r="D753" s="2"/>
      <c r="E753" s="27"/>
      <c r="F753" s="27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</row>
    <row r="754" spans="2:31" x14ac:dyDescent="0.25">
      <c r="B754" s="2"/>
      <c r="C754" s="2"/>
      <c r="D754" s="2"/>
      <c r="E754" s="27"/>
      <c r="F754" s="27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</row>
    <row r="755" spans="2:31" x14ac:dyDescent="0.25">
      <c r="B755" s="2"/>
      <c r="C755" s="2"/>
      <c r="D755" s="2"/>
      <c r="E755" s="27"/>
      <c r="F755" s="27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</row>
    <row r="756" spans="2:31" x14ac:dyDescent="0.25">
      <c r="B756" s="2"/>
      <c r="C756" s="2"/>
      <c r="D756" s="2"/>
      <c r="E756" s="27"/>
      <c r="F756" s="27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</row>
    <row r="757" spans="2:31" x14ac:dyDescent="0.25">
      <c r="B757" s="2"/>
      <c r="C757" s="2"/>
      <c r="D757" s="2"/>
      <c r="E757" s="27"/>
      <c r="F757" s="27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</row>
    <row r="758" spans="2:31" x14ac:dyDescent="0.25">
      <c r="B758" s="2"/>
      <c r="C758" s="2"/>
      <c r="D758" s="2"/>
      <c r="E758" s="27"/>
      <c r="F758" s="27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</row>
    <row r="759" spans="2:31" x14ac:dyDescent="0.25">
      <c r="B759" s="2"/>
      <c r="C759" s="2"/>
      <c r="D759" s="2"/>
      <c r="E759" s="27"/>
      <c r="F759" s="27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</row>
    <row r="760" spans="2:31" x14ac:dyDescent="0.25">
      <c r="B760" s="2"/>
      <c r="C760" s="2"/>
      <c r="D760" s="2"/>
      <c r="E760" s="27"/>
      <c r="F760" s="27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</row>
    <row r="761" spans="2:31" x14ac:dyDescent="0.25">
      <c r="B761" s="2"/>
      <c r="C761" s="2"/>
      <c r="D761" s="2"/>
      <c r="E761" s="27"/>
      <c r="F761" s="27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</row>
    <row r="762" spans="2:31" x14ac:dyDescent="0.25">
      <c r="B762" s="2"/>
      <c r="C762" s="2"/>
      <c r="D762" s="2"/>
      <c r="E762" s="27"/>
      <c r="F762" s="27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</row>
    <row r="763" spans="2:31" x14ac:dyDescent="0.25">
      <c r="B763" s="2"/>
      <c r="C763" s="2"/>
      <c r="D763" s="2"/>
      <c r="E763" s="27"/>
      <c r="F763" s="27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</row>
    <row r="764" spans="2:31" x14ac:dyDescent="0.25">
      <c r="B764" s="2"/>
      <c r="C764" s="2"/>
      <c r="D764" s="2"/>
      <c r="E764" s="27"/>
      <c r="F764" s="27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</row>
    <row r="765" spans="2:31" x14ac:dyDescent="0.25">
      <c r="B765" s="2"/>
      <c r="C765" s="2"/>
      <c r="D765" s="2"/>
      <c r="E765" s="27"/>
      <c r="F765" s="27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</row>
    <row r="766" spans="2:31" x14ac:dyDescent="0.25">
      <c r="B766" s="2"/>
      <c r="C766" s="2"/>
      <c r="D766" s="2"/>
      <c r="E766" s="27"/>
      <c r="F766" s="27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</row>
    <row r="767" spans="2:31" x14ac:dyDescent="0.25">
      <c r="B767" s="2"/>
      <c r="C767" s="2"/>
      <c r="D767" s="2"/>
      <c r="E767" s="27"/>
      <c r="F767" s="27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</row>
    <row r="768" spans="2:31" x14ac:dyDescent="0.25">
      <c r="B768" s="2"/>
      <c r="C768" s="2"/>
      <c r="D768" s="2"/>
      <c r="E768" s="27"/>
      <c r="F768" s="27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</row>
    <row r="769" spans="2:31" x14ac:dyDescent="0.25">
      <c r="B769" s="2"/>
      <c r="C769" s="2"/>
      <c r="D769" s="2"/>
      <c r="E769" s="27"/>
      <c r="F769" s="27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</row>
    <row r="770" spans="2:31" x14ac:dyDescent="0.25">
      <c r="B770" s="2"/>
      <c r="C770" s="2"/>
      <c r="D770" s="2"/>
      <c r="E770" s="27"/>
      <c r="F770" s="27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</row>
    <row r="771" spans="2:31" x14ac:dyDescent="0.25">
      <c r="B771" s="2"/>
      <c r="C771" s="2"/>
      <c r="D771" s="2"/>
      <c r="E771" s="27"/>
      <c r="F771" s="27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</row>
    <row r="772" spans="2:31" x14ac:dyDescent="0.25">
      <c r="B772" s="2"/>
      <c r="C772" s="2"/>
      <c r="D772" s="2"/>
      <c r="E772" s="27"/>
      <c r="F772" s="27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</row>
    <row r="773" spans="2:31" x14ac:dyDescent="0.25">
      <c r="B773" s="2"/>
      <c r="C773" s="2"/>
      <c r="D773" s="2"/>
      <c r="E773" s="27"/>
      <c r="F773" s="27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</row>
    <row r="774" spans="2:31" x14ac:dyDescent="0.25">
      <c r="B774" s="2"/>
      <c r="C774" s="2"/>
      <c r="D774" s="2"/>
      <c r="E774" s="27"/>
      <c r="F774" s="27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</row>
    <row r="775" spans="2:31" x14ac:dyDescent="0.25">
      <c r="B775" s="2"/>
      <c r="C775" s="2"/>
      <c r="D775" s="2"/>
      <c r="E775" s="27"/>
      <c r="F775" s="27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</row>
    <row r="776" spans="2:31" x14ac:dyDescent="0.25">
      <c r="B776" s="2"/>
      <c r="C776" s="2"/>
      <c r="D776" s="2"/>
      <c r="E776" s="27"/>
      <c r="F776" s="27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</row>
    <row r="777" spans="2:31" x14ac:dyDescent="0.25">
      <c r="B777" s="2"/>
      <c r="C777" s="2"/>
      <c r="D777" s="2"/>
      <c r="E777" s="27"/>
      <c r="F777" s="27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</row>
    <row r="778" spans="2:31" x14ac:dyDescent="0.25">
      <c r="B778" s="2"/>
      <c r="C778" s="2"/>
      <c r="D778" s="2"/>
      <c r="E778" s="27"/>
      <c r="F778" s="27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</row>
    <row r="779" spans="2:31" x14ac:dyDescent="0.25">
      <c r="B779" s="2"/>
      <c r="C779" s="2"/>
      <c r="D779" s="2"/>
      <c r="E779" s="27"/>
      <c r="F779" s="27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</row>
    <row r="780" spans="2:31" x14ac:dyDescent="0.25">
      <c r="B780" s="2"/>
      <c r="C780" s="2"/>
      <c r="D780" s="2"/>
      <c r="E780" s="27"/>
      <c r="F780" s="27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</row>
    <row r="781" spans="2:31" x14ac:dyDescent="0.25">
      <c r="B781" s="2"/>
      <c r="C781" s="2"/>
      <c r="D781" s="2"/>
      <c r="E781" s="27"/>
      <c r="F781" s="27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</row>
    <row r="782" spans="2:31" x14ac:dyDescent="0.25">
      <c r="B782" s="2"/>
      <c r="C782" s="2"/>
      <c r="D782" s="2"/>
      <c r="E782" s="27"/>
      <c r="F782" s="27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</row>
    <row r="783" spans="2:31" x14ac:dyDescent="0.25">
      <c r="B783" s="2"/>
      <c r="C783" s="2"/>
      <c r="D783" s="2"/>
      <c r="E783" s="27"/>
      <c r="F783" s="27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</row>
    <row r="784" spans="2:31" x14ac:dyDescent="0.25">
      <c r="B784" s="2"/>
      <c r="C784" s="2"/>
      <c r="D784" s="2"/>
      <c r="E784" s="27"/>
      <c r="F784" s="27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</row>
    <row r="785" spans="2:31" x14ac:dyDescent="0.25">
      <c r="B785" s="2"/>
      <c r="C785" s="2"/>
      <c r="D785" s="2"/>
      <c r="E785" s="27"/>
      <c r="F785" s="27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</row>
    <row r="786" spans="2:31" x14ac:dyDescent="0.25">
      <c r="B786" s="2"/>
      <c r="C786" s="2"/>
      <c r="D786" s="2"/>
      <c r="E786" s="27"/>
      <c r="F786" s="27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</row>
    <row r="787" spans="2:31" x14ac:dyDescent="0.25">
      <c r="B787" s="2"/>
      <c r="C787" s="2"/>
      <c r="D787" s="2"/>
      <c r="E787" s="27"/>
      <c r="F787" s="27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</row>
    <row r="788" spans="2:31" x14ac:dyDescent="0.25">
      <c r="B788" s="2"/>
      <c r="C788" s="2"/>
      <c r="D788" s="2"/>
      <c r="E788" s="27"/>
      <c r="F788" s="27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</row>
    <row r="789" spans="2:31" x14ac:dyDescent="0.25">
      <c r="B789" s="2"/>
      <c r="C789" s="2"/>
      <c r="D789" s="2"/>
      <c r="E789" s="27"/>
      <c r="F789" s="27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</row>
    <row r="790" spans="2:31" x14ac:dyDescent="0.25">
      <c r="B790" s="2"/>
      <c r="C790" s="2"/>
      <c r="D790" s="2"/>
      <c r="E790" s="27"/>
      <c r="F790" s="27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</row>
    <row r="791" spans="2:31" x14ac:dyDescent="0.25">
      <c r="B791" s="2"/>
      <c r="C791" s="2"/>
      <c r="D791" s="2"/>
      <c r="E791" s="27"/>
      <c r="F791" s="27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</row>
    <row r="792" spans="2:31" x14ac:dyDescent="0.25">
      <c r="B792" s="2"/>
      <c r="C792" s="2"/>
      <c r="D792" s="2"/>
      <c r="E792" s="27"/>
      <c r="F792" s="27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</row>
    <row r="793" spans="2:31" x14ac:dyDescent="0.25">
      <c r="B793" s="2"/>
      <c r="C793" s="2"/>
      <c r="D793" s="2"/>
      <c r="E793" s="27"/>
      <c r="F793" s="27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</row>
    <row r="794" spans="2:31" x14ac:dyDescent="0.25">
      <c r="B794" s="2"/>
      <c r="C794" s="2"/>
      <c r="D794" s="2"/>
      <c r="E794" s="27"/>
      <c r="F794" s="27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</row>
    <row r="795" spans="2:31" x14ac:dyDescent="0.25">
      <c r="B795" s="2"/>
      <c r="C795" s="2"/>
      <c r="D795" s="2"/>
      <c r="E795" s="27"/>
      <c r="F795" s="27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</row>
    <row r="796" spans="2:31" x14ac:dyDescent="0.25">
      <c r="B796" s="2"/>
      <c r="C796" s="2"/>
      <c r="D796" s="2"/>
      <c r="E796" s="27"/>
      <c r="F796" s="27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</row>
    <row r="797" spans="2:31" x14ac:dyDescent="0.25">
      <c r="B797" s="2"/>
      <c r="C797" s="2"/>
      <c r="D797" s="2"/>
      <c r="E797" s="27"/>
      <c r="F797" s="27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</row>
    <row r="798" spans="2:31" x14ac:dyDescent="0.25">
      <c r="B798" s="2"/>
      <c r="C798" s="2"/>
      <c r="D798" s="2"/>
      <c r="E798" s="27"/>
      <c r="F798" s="27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</row>
    <row r="799" spans="2:31" x14ac:dyDescent="0.25">
      <c r="B799" s="2"/>
      <c r="C799" s="2"/>
      <c r="D799" s="2"/>
      <c r="E799" s="27"/>
      <c r="F799" s="27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</row>
    <row r="800" spans="2:31" x14ac:dyDescent="0.25">
      <c r="B800" s="2"/>
      <c r="C800" s="2"/>
      <c r="D800" s="2"/>
      <c r="E800" s="27"/>
      <c r="F800" s="27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</row>
    <row r="801" spans="2:31" x14ac:dyDescent="0.25">
      <c r="B801" s="2"/>
      <c r="C801" s="2"/>
      <c r="D801" s="2"/>
      <c r="E801" s="27"/>
      <c r="F801" s="27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</row>
    <row r="802" spans="2:31" x14ac:dyDescent="0.25">
      <c r="B802" s="2"/>
      <c r="C802" s="2"/>
      <c r="D802" s="2"/>
      <c r="E802" s="27"/>
      <c r="F802" s="27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</row>
    <row r="803" spans="2:31" x14ac:dyDescent="0.25">
      <c r="B803" s="2"/>
      <c r="C803" s="2"/>
      <c r="D803" s="2"/>
      <c r="E803" s="27"/>
      <c r="F803" s="27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</row>
    <row r="804" spans="2:31" x14ac:dyDescent="0.25">
      <c r="B804" s="2"/>
      <c r="C804" s="2"/>
      <c r="D804" s="2"/>
      <c r="E804" s="27"/>
      <c r="F804" s="27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</row>
    <row r="805" spans="2:31" x14ac:dyDescent="0.25">
      <c r="B805" s="2"/>
      <c r="C805" s="2"/>
      <c r="D805" s="2"/>
      <c r="E805" s="27"/>
      <c r="F805" s="27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</row>
    <row r="806" spans="2:31" x14ac:dyDescent="0.25">
      <c r="B806" s="2"/>
      <c r="C806" s="2"/>
      <c r="D806" s="2"/>
      <c r="E806" s="27"/>
      <c r="F806" s="27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</row>
    <row r="807" spans="2:31" x14ac:dyDescent="0.25">
      <c r="B807" s="2"/>
      <c r="C807" s="2"/>
      <c r="D807" s="2"/>
      <c r="E807" s="27"/>
      <c r="F807" s="27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</row>
    <row r="808" spans="2:31" x14ac:dyDescent="0.25">
      <c r="B808" s="2"/>
      <c r="C808" s="2"/>
      <c r="D808" s="2"/>
      <c r="E808" s="27"/>
      <c r="F808" s="27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</row>
    <row r="809" spans="2:31" x14ac:dyDescent="0.25">
      <c r="B809" s="2"/>
      <c r="C809" s="2"/>
      <c r="D809" s="2"/>
      <c r="E809" s="27"/>
      <c r="F809" s="27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</row>
    <row r="810" spans="2:31" x14ac:dyDescent="0.25">
      <c r="B810" s="2"/>
      <c r="C810" s="2"/>
      <c r="D810" s="2"/>
      <c r="E810" s="27"/>
      <c r="F810" s="27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</row>
    <row r="811" spans="2:31" x14ac:dyDescent="0.25">
      <c r="B811" s="2"/>
      <c r="C811" s="2"/>
      <c r="D811" s="2"/>
      <c r="E811" s="27"/>
      <c r="F811" s="27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</row>
    <row r="812" spans="2:31" x14ac:dyDescent="0.25">
      <c r="B812" s="2"/>
      <c r="C812" s="2"/>
      <c r="D812" s="2"/>
      <c r="E812" s="27"/>
      <c r="F812" s="27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</row>
    <row r="813" spans="2:31" x14ac:dyDescent="0.25">
      <c r="B813" s="2"/>
      <c r="C813" s="2"/>
      <c r="D813" s="2"/>
      <c r="E813" s="27"/>
      <c r="F813" s="27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</row>
    <row r="814" spans="2:31" x14ac:dyDescent="0.25">
      <c r="B814" s="2"/>
      <c r="C814" s="2"/>
      <c r="D814" s="2"/>
      <c r="E814" s="27"/>
      <c r="F814" s="27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</row>
    <row r="815" spans="2:31" x14ac:dyDescent="0.25">
      <c r="B815" s="2"/>
      <c r="C815" s="2"/>
      <c r="D815" s="2"/>
      <c r="E815" s="27"/>
      <c r="F815" s="27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</row>
    <row r="816" spans="2:31" x14ac:dyDescent="0.25">
      <c r="B816" s="2"/>
      <c r="C816" s="2"/>
      <c r="D816" s="2"/>
      <c r="E816" s="27"/>
      <c r="F816" s="27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</row>
    <row r="817" spans="2:31" x14ac:dyDescent="0.25">
      <c r="B817" s="2"/>
      <c r="C817" s="2"/>
      <c r="D817" s="2"/>
      <c r="E817" s="27"/>
      <c r="F817" s="27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</row>
    <row r="818" spans="2:31" x14ac:dyDescent="0.25">
      <c r="B818" s="2"/>
      <c r="C818" s="2"/>
      <c r="D818" s="2"/>
      <c r="E818" s="27"/>
      <c r="F818" s="27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</row>
    <row r="819" spans="2:31" x14ac:dyDescent="0.25">
      <c r="B819" s="2"/>
      <c r="C819" s="2"/>
      <c r="D819" s="2"/>
      <c r="E819" s="27"/>
      <c r="F819" s="27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</row>
    <row r="820" spans="2:31" x14ac:dyDescent="0.25">
      <c r="B820" s="2"/>
      <c r="C820" s="2"/>
      <c r="D820" s="2"/>
      <c r="E820" s="27"/>
      <c r="F820" s="27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</row>
    <row r="821" spans="2:31" x14ac:dyDescent="0.25">
      <c r="B821" s="2"/>
      <c r="C821" s="2"/>
      <c r="D821" s="2"/>
      <c r="E821" s="27"/>
      <c r="F821" s="27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</row>
    <row r="822" spans="2:31" x14ac:dyDescent="0.25">
      <c r="B822" s="2"/>
      <c r="C822" s="2"/>
      <c r="D822" s="2"/>
      <c r="E822" s="27"/>
      <c r="F822" s="27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</row>
    <row r="823" spans="2:31" x14ac:dyDescent="0.25">
      <c r="B823" s="2"/>
      <c r="C823" s="2"/>
      <c r="D823" s="2"/>
      <c r="E823" s="27"/>
      <c r="F823" s="27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</row>
    <row r="824" spans="2:31" x14ac:dyDescent="0.25">
      <c r="B824" s="2"/>
      <c r="C824" s="2"/>
      <c r="D824" s="2"/>
      <c r="E824" s="27"/>
      <c r="F824" s="27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</row>
    <row r="825" spans="2:31" x14ac:dyDescent="0.25">
      <c r="B825" s="2"/>
      <c r="C825" s="2"/>
      <c r="D825" s="2"/>
      <c r="E825" s="27"/>
      <c r="F825" s="27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</row>
    <row r="826" spans="2:31" x14ac:dyDescent="0.25">
      <c r="B826" s="2"/>
      <c r="C826" s="2"/>
      <c r="D826" s="2"/>
      <c r="E826" s="27"/>
      <c r="F826" s="27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</row>
    <row r="827" spans="2:31" x14ac:dyDescent="0.25">
      <c r="B827" s="2"/>
      <c r="C827" s="2"/>
      <c r="D827" s="2"/>
      <c r="E827" s="27"/>
      <c r="F827" s="27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</row>
    <row r="828" spans="2:31" x14ac:dyDescent="0.25">
      <c r="B828" s="2"/>
      <c r="C828" s="2"/>
      <c r="D828" s="2"/>
      <c r="E828" s="27"/>
      <c r="F828" s="27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</row>
    <row r="829" spans="2:31" x14ac:dyDescent="0.25">
      <c r="B829" s="2"/>
      <c r="C829" s="2"/>
      <c r="D829" s="2"/>
      <c r="E829" s="27"/>
      <c r="F829" s="27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</row>
    <row r="830" spans="2:31" x14ac:dyDescent="0.25">
      <c r="B830" s="2"/>
      <c r="C830" s="2"/>
      <c r="D830" s="2"/>
      <c r="E830" s="27"/>
      <c r="F830" s="27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</row>
    <row r="831" spans="2:31" x14ac:dyDescent="0.25">
      <c r="B831" s="2"/>
      <c r="C831" s="2"/>
      <c r="D831" s="2"/>
      <c r="E831" s="27"/>
      <c r="F831" s="27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</row>
    <row r="832" spans="2:31" x14ac:dyDescent="0.25">
      <c r="B832" s="2"/>
      <c r="C832" s="2"/>
      <c r="D832" s="2"/>
      <c r="E832" s="27"/>
      <c r="F832" s="27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</row>
    <row r="833" spans="2:31" x14ac:dyDescent="0.25">
      <c r="B833" s="2"/>
      <c r="C833" s="2"/>
      <c r="D833" s="2"/>
      <c r="E833" s="27"/>
      <c r="F833" s="27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</row>
    <row r="834" spans="2:31" x14ac:dyDescent="0.25">
      <c r="B834" s="2"/>
      <c r="C834" s="2"/>
      <c r="D834" s="2"/>
      <c r="E834" s="27"/>
      <c r="F834" s="27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</row>
    <row r="835" spans="2:31" x14ac:dyDescent="0.25">
      <c r="B835" s="2"/>
      <c r="C835" s="2"/>
      <c r="D835" s="2"/>
      <c r="E835" s="27"/>
      <c r="F835" s="27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</row>
    <row r="836" spans="2:31" x14ac:dyDescent="0.25">
      <c r="B836" s="2"/>
      <c r="C836" s="2"/>
      <c r="D836" s="2"/>
      <c r="E836" s="27"/>
      <c r="F836" s="27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</row>
    <row r="837" spans="2:31" x14ac:dyDescent="0.25">
      <c r="B837" s="2"/>
      <c r="C837" s="2"/>
      <c r="D837" s="2"/>
      <c r="E837" s="27"/>
      <c r="F837" s="27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</row>
    <row r="838" spans="2:31" x14ac:dyDescent="0.25">
      <c r="B838" s="2"/>
      <c r="C838" s="2"/>
      <c r="D838" s="2"/>
      <c r="E838" s="27"/>
      <c r="F838" s="27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</row>
    <row r="839" spans="2:31" x14ac:dyDescent="0.25">
      <c r="B839" s="2"/>
      <c r="C839" s="2"/>
      <c r="D839" s="2"/>
      <c r="E839" s="27"/>
      <c r="F839" s="27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</row>
    <row r="840" spans="2:31" x14ac:dyDescent="0.25">
      <c r="B840" s="2"/>
      <c r="C840" s="2"/>
      <c r="D840" s="2"/>
      <c r="E840" s="27"/>
      <c r="F840" s="27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</row>
    <row r="841" spans="2:31" x14ac:dyDescent="0.25">
      <c r="B841" s="2"/>
      <c r="C841" s="2"/>
      <c r="D841" s="2"/>
      <c r="E841" s="27"/>
      <c r="F841" s="27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</row>
    <row r="842" spans="2:31" x14ac:dyDescent="0.25">
      <c r="B842" s="2"/>
      <c r="C842" s="2"/>
      <c r="D842" s="2"/>
      <c r="E842" s="27"/>
      <c r="F842" s="27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</row>
    <row r="843" spans="2:31" x14ac:dyDescent="0.25">
      <c r="B843" s="2"/>
      <c r="C843" s="2"/>
      <c r="D843" s="2"/>
      <c r="E843" s="27"/>
      <c r="F843" s="27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</row>
    <row r="844" spans="2:31" x14ac:dyDescent="0.25">
      <c r="B844" s="2"/>
      <c r="C844" s="2"/>
      <c r="D844" s="2"/>
      <c r="E844" s="27"/>
      <c r="F844" s="27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</row>
    <row r="845" spans="2:31" x14ac:dyDescent="0.25">
      <c r="B845" s="2"/>
      <c r="C845" s="2"/>
      <c r="D845" s="2"/>
      <c r="E845" s="27"/>
      <c r="F845" s="27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</row>
    <row r="846" spans="2:31" x14ac:dyDescent="0.25">
      <c r="B846" s="2"/>
      <c r="C846" s="2"/>
      <c r="D846" s="2"/>
      <c r="E846" s="27"/>
      <c r="F846" s="27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</row>
    <row r="847" spans="2:31" x14ac:dyDescent="0.25">
      <c r="B847" s="2"/>
      <c r="C847" s="2"/>
      <c r="D847" s="2"/>
      <c r="E847" s="27"/>
      <c r="F847" s="27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</row>
    <row r="848" spans="2:31" x14ac:dyDescent="0.25">
      <c r="B848" s="2"/>
      <c r="C848" s="2"/>
      <c r="D848" s="2"/>
      <c r="E848" s="27"/>
      <c r="F848" s="27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</row>
    <row r="849" spans="2:31" x14ac:dyDescent="0.25">
      <c r="B849" s="2"/>
      <c r="C849" s="2"/>
      <c r="D849" s="2"/>
      <c r="E849" s="27"/>
      <c r="F849" s="27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</row>
    <row r="850" spans="2:31" x14ac:dyDescent="0.25">
      <c r="B850" s="2"/>
      <c r="C850" s="2"/>
      <c r="D850" s="2"/>
      <c r="E850" s="27"/>
      <c r="F850" s="27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</row>
    <row r="851" spans="2:31" x14ac:dyDescent="0.25">
      <c r="B851" s="2"/>
      <c r="C851" s="2"/>
      <c r="D851" s="2"/>
      <c r="E851" s="27"/>
      <c r="F851" s="27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</row>
    <row r="852" spans="2:31" x14ac:dyDescent="0.25">
      <c r="B852" s="2"/>
      <c r="C852" s="2"/>
      <c r="D852" s="2"/>
      <c r="E852" s="27"/>
      <c r="F852" s="27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</row>
    <row r="853" spans="2:31" x14ac:dyDescent="0.25">
      <c r="B853" s="2"/>
      <c r="C853" s="2"/>
      <c r="D853" s="2"/>
      <c r="E853" s="27"/>
      <c r="F853" s="27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</row>
    <row r="854" spans="2:31" x14ac:dyDescent="0.25">
      <c r="B854" s="2"/>
      <c r="C854" s="2"/>
      <c r="D854" s="2"/>
      <c r="E854" s="27"/>
      <c r="F854" s="27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</row>
    <row r="855" spans="2:31" x14ac:dyDescent="0.25">
      <c r="B855" s="2"/>
      <c r="C855" s="2"/>
      <c r="D855" s="2"/>
      <c r="E855" s="27"/>
      <c r="F855" s="27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</row>
    <row r="856" spans="2:31" x14ac:dyDescent="0.25">
      <c r="B856" s="2"/>
      <c r="C856" s="2"/>
      <c r="D856" s="2"/>
      <c r="E856" s="27"/>
      <c r="F856" s="27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</row>
    <row r="857" spans="2:31" x14ac:dyDescent="0.25">
      <c r="B857" s="2"/>
      <c r="C857" s="2"/>
      <c r="D857" s="2"/>
      <c r="E857" s="27"/>
      <c r="F857" s="27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</row>
    <row r="858" spans="2:31" x14ac:dyDescent="0.25">
      <c r="B858" s="2"/>
      <c r="C858" s="2"/>
      <c r="D858" s="2"/>
      <c r="E858" s="27"/>
      <c r="F858" s="27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</row>
    <row r="859" spans="2:31" x14ac:dyDescent="0.25">
      <c r="B859" s="2"/>
      <c r="C859" s="2"/>
      <c r="D859" s="2"/>
      <c r="E859" s="27"/>
      <c r="F859" s="27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</row>
    <row r="860" spans="2:31" x14ac:dyDescent="0.25">
      <c r="B860" s="2"/>
      <c r="C860" s="2"/>
      <c r="D860" s="2"/>
      <c r="E860" s="27"/>
      <c r="F860" s="27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</row>
    <row r="861" spans="2:31" x14ac:dyDescent="0.25">
      <c r="B861" s="2"/>
      <c r="C861" s="2"/>
      <c r="D861" s="2"/>
      <c r="E861" s="27"/>
      <c r="F861" s="27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</row>
    <row r="862" spans="2:31" x14ac:dyDescent="0.25">
      <c r="B862" s="2"/>
      <c r="C862" s="2"/>
      <c r="D862" s="2"/>
      <c r="E862" s="27"/>
      <c r="F862" s="27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</row>
    <row r="863" spans="2:31" x14ac:dyDescent="0.25">
      <c r="B863" s="2"/>
      <c r="C863" s="2"/>
      <c r="D863" s="2"/>
      <c r="E863" s="27"/>
      <c r="F863" s="27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</row>
    <row r="864" spans="2:31" x14ac:dyDescent="0.25">
      <c r="B864" s="2"/>
      <c r="C864" s="2"/>
      <c r="D864" s="2"/>
      <c r="E864" s="27"/>
      <c r="F864" s="27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</row>
    <row r="865" spans="2:31" x14ac:dyDescent="0.25">
      <c r="B865" s="2"/>
      <c r="C865" s="2"/>
      <c r="D865" s="2"/>
      <c r="E865" s="27"/>
      <c r="F865" s="27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</row>
    <row r="866" spans="2:31" x14ac:dyDescent="0.25">
      <c r="B866" s="2"/>
      <c r="C866" s="2"/>
      <c r="D866" s="2"/>
      <c r="E866" s="27"/>
      <c r="F866" s="27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</row>
    <row r="867" spans="2:31" x14ac:dyDescent="0.25">
      <c r="B867" s="2"/>
      <c r="C867" s="2"/>
      <c r="D867" s="2"/>
      <c r="E867" s="27"/>
      <c r="F867" s="27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</row>
    <row r="868" spans="2:31" x14ac:dyDescent="0.25">
      <c r="B868" s="2"/>
      <c r="C868" s="2"/>
      <c r="D868" s="2"/>
      <c r="E868" s="27"/>
      <c r="F868" s="27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</row>
    <row r="869" spans="2:31" x14ac:dyDescent="0.25">
      <c r="B869" s="2"/>
      <c r="C869" s="2"/>
      <c r="D869" s="2"/>
      <c r="E869" s="27"/>
      <c r="F869" s="27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</row>
    <row r="870" spans="2:31" x14ac:dyDescent="0.25">
      <c r="B870" s="2"/>
      <c r="C870" s="2"/>
      <c r="D870" s="2"/>
      <c r="E870" s="27"/>
      <c r="F870" s="27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</row>
    <row r="871" spans="2:31" x14ac:dyDescent="0.25">
      <c r="B871" s="2"/>
      <c r="C871" s="2"/>
      <c r="D871" s="2"/>
      <c r="E871" s="27"/>
      <c r="F871" s="27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</row>
    <row r="872" spans="2:31" x14ac:dyDescent="0.25">
      <c r="B872" s="2"/>
      <c r="C872" s="2"/>
      <c r="D872" s="2"/>
      <c r="E872" s="27"/>
      <c r="F872" s="27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</row>
    <row r="873" spans="2:31" x14ac:dyDescent="0.25">
      <c r="B873" s="2"/>
      <c r="C873" s="2"/>
      <c r="D873" s="2"/>
      <c r="E873" s="27"/>
      <c r="F873" s="27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</row>
    <row r="874" spans="2:31" x14ac:dyDescent="0.25">
      <c r="B874" s="2"/>
      <c r="C874" s="2"/>
      <c r="D874" s="2"/>
      <c r="E874" s="27"/>
      <c r="F874" s="27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</row>
    <row r="875" spans="2:31" x14ac:dyDescent="0.25">
      <c r="B875" s="2"/>
      <c r="C875" s="2"/>
      <c r="D875" s="2"/>
      <c r="E875" s="27"/>
      <c r="F875" s="27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</row>
    <row r="876" spans="2:31" x14ac:dyDescent="0.25">
      <c r="B876" s="2"/>
      <c r="C876" s="2"/>
      <c r="D876" s="2"/>
      <c r="E876" s="27"/>
      <c r="F876" s="27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</row>
    <row r="877" spans="2:31" x14ac:dyDescent="0.25">
      <c r="B877" s="2"/>
      <c r="C877" s="2"/>
      <c r="D877" s="2"/>
      <c r="E877" s="27"/>
      <c r="F877" s="27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</row>
    <row r="878" spans="2:31" x14ac:dyDescent="0.25">
      <c r="B878" s="2"/>
      <c r="C878" s="2"/>
      <c r="D878" s="2"/>
      <c r="E878" s="27"/>
      <c r="F878" s="27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</row>
    <row r="879" spans="2:31" x14ac:dyDescent="0.25">
      <c r="B879" s="2"/>
      <c r="C879" s="2"/>
      <c r="D879" s="2"/>
      <c r="E879" s="27"/>
      <c r="F879" s="27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</row>
    <row r="880" spans="2:31" x14ac:dyDescent="0.25">
      <c r="B880" s="2"/>
      <c r="C880" s="2"/>
      <c r="D880" s="2"/>
      <c r="E880" s="27"/>
      <c r="F880" s="27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</row>
    <row r="881" spans="2:31" x14ac:dyDescent="0.25">
      <c r="B881" s="2"/>
      <c r="C881" s="2"/>
      <c r="D881" s="2"/>
      <c r="E881" s="27"/>
      <c r="F881" s="27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</row>
    <row r="882" spans="2:31" x14ac:dyDescent="0.25">
      <c r="B882" s="2"/>
      <c r="C882" s="2"/>
      <c r="D882" s="2"/>
      <c r="E882" s="27"/>
      <c r="F882" s="27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</row>
    <row r="883" spans="2:31" x14ac:dyDescent="0.25">
      <c r="B883" s="2"/>
      <c r="C883" s="2"/>
      <c r="D883" s="2"/>
      <c r="E883" s="27"/>
      <c r="F883" s="27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</row>
    <row r="884" spans="2:31" x14ac:dyDescent="0.25">
      <c r="B884" s="2"/>
      <c r="C884" s="2"/>
      <c r="D884" s="2"/>
      <c r="E884" s="27"/>
      <c r="F884" s="27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</row>
    <row r="885" spans="2:31" x14ac:dyDescent="0.25">
      <c r="B885" s="2"/>
      <c r="C885" s="2"/>
      <c r="D885" s="2"/>
      <c r="E885" s="27"/>
      <c r="F885" s="27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</row>
    <row r="886" spans="2:31" x14ac:dyDescent="0.25">
      <c r="B886" s="2"/>
      <c r="C886" s="2"/>
      <c r="D886" s="2"/>
      <c r="E886" s="27"/>
      <c r="F886" s="27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</row>
    <row r="887" spans="2:31" x14ac:dyDescent="0.25">
      <c r="B887" s="2"/>
      <c r="C887" s="2"/>
      <c r="D887" s="2"/>
      <c r="E887" s="27"/>
      <c r="F887" s="27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</row>
    <row r="888" spans="2:31" x14ac:dyDescent="0.25">
      <c r="B888" s="2"/>
      <c r="C888" s="2"/>
      <c r="D888" s="2"/>
      <c r="E888" s="27"/>
      <c r="F888" s="27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</row>
    <row r="889" spans="2:31" x14ac:dyDescent="0.25">
      <c r="B889" s="2"/>
      <c r="C889" s="2"/>
      <c r="D889" s="2"/>
      <c r="E889" s="27"/>
      <c r="F889" s="27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</row>
    <row r="890" spans="2:31" x14ac:dyDescent="0.25">
      <c r="B890" s="2"/>
      <c r="C890" s="2"/>
      <c r="D890" s="2"/>
      <c r="E890" s="27"/>
      <c r="F890" s="27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</row>
    <row r="891" spans="2:31" x14ac:dyDescent="0.25">
      <c r="B891" s="2"/>
      <c r="C891" s="2"/>
      <c r="D891" s="2"/>
      <c r="E891" s="27"/>
      <c r="F891" s="27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</row>
    <row r="892" spans="2:31" x14ac:dyDescent="0.25">
      <c r="B892" s="2"/>
      <c r="C892" s="2"/>
      <c r="D892" s="2"/>
      <c r="E892" s="27"/>
      <c r="F892" s="27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</row>
    <row r="893" spans="2:31" x14ac:dyDescent="0.25">
      <c r="B893" s="2"/>
      <c r="C893" s="2"/>
      <c r="D893" s="2"/>
      <c r="E893" s="27"/>
      <c r="F893" s="27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</row>
    <row r="894" spans="2:31" x14ac:dyDescent="0.25">
      <c r="B894" s="2"/>
      <c r="C894" s="2"/>
      <c r="D894" s="2"/>
      <c r="E894" s="27"/>
      <c r="F894" s="27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</row>
    <row r="895" spans="2:31" x14ac:dyDescent="0.25">
      <c r="B895" s="2"/>
      <c r="C895" s="2"/>
      <c r="D895" s="2"/>
      <c r="E895" s="27"/>
      <c r="F895" s="27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</row>
    <row r="896" spans="2:31" x14ac:dyDescent="0.25">
      <c r="B896" s="2"/>
      <c r="C896" s="2"/>
      <c r="D896" s="2"/>
      <c r="E896" s="27"/>
      <c r="F896" s="27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</row>
    <row r="897" spans="2:31" x14ac:dyDescent="0.25">
      <c r="B897" s="2"/>
      <c r="C897" s="2"/>
      <c r="D897" s="2"/>
      <c r="E897" s="27"/>
      <c r="F897" s="27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</row>
    <row r="898" spans="2:31" x14ac:dyDescent="0.25">
      <c r="B898" s="2"/>
      <c r="C898" s="2"/>
      <c r="D898" s="2"/>
      <c r="E898" s="27"/>
      <c r="F898" s="27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</row>
    <row r="899" spans="2:31" x14ac:dyDescent="0.25">
      <c r="B899" s="2"/>
      <c r="C899" s="2"/>
      <c r="D899" s="2"/>
      <c r="E899" s="27"/>
      <c r="F899" s="27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</row>
    <row r="900" spans="2:31" x14ac:dyDescent="0.25">
      <c r="B900" s="2"/>
      <c r="C900" s="2"/>
      <c r="D900" s="2"/>
      <c r="E900" s="27"/>
      <c r="F900" s="27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</row>
    <row r="901" spans="2:31" x14ac:dyDescent="0.25">
      <c r="B901" s="2"/>
      <c r="C901" s="2"/>
      <c r="D901" s="2"/>
      <c r="E901" s="27"/>
      <c r="F901" s="27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</row>
    <row r="902" spans="2:31" x14ac:dyDescent="0.25">
      <c r="B902" s="2"/>
      <c r="C902" s="2"/>
      <c r="D902" s="2"/>
      <c r="E902" s="27"/>
      <c r="F902" s="27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</row>
    <row r="903" spans="2:31" x14ac:dyDescent="0.25">
      <c r="B903" s="2"/>
      <c r="C903" s="2"/>
      <c r="D903" s="2"/>
      <c r="E903" s="27"/>
      <c r="F903" s="27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</row>
    <row r="904" spans="2:31" x14ac:dyDescent="0.25">
      <c r="B904" s="2"/>
      <c r="C904" s="2"/>
      <c r="D904" s="2"/>
      <c r="E904" s="27"/>
      <c r="F904" s="27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</row>
    <row r="905" spans="2:31" x14ac:dyDescent="0.25">
      <c r="B905" s="2"/>
      <c r="C905" s="2"/>
      <c r="D905" s="2"/>
      <c r="E905" s="27"/>
      <c r="F905" s="27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</row>
    <row r="906" spans="2:31" x14ac:dyDescent="0.25">
      <c r="B906" s="2"/>
      <c r="C906" s="2"/>
      <c r="D906" s="2"/>
      <c r="E906" s="27"/>
      <c r="F906" s="27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</row>
    <row r="907" spans="2:31" x14ac:dyDescent="0.25">
      <c r="B907" s="2"/>
      <c r="C907" s="2"/>
      <c r="D907" s="2"/>
      <c r="E907" s="27"/>
      <c r="F907" s="27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</row>
    <row r="908" spans="2:31" x14ac:dyDescent="0.25">
      <c r="B908" s="2"/>
      <c r="C908" s="2"/>
      <c r="D908" s="2"/>
      <c r="E908" s="27"/>
      <c r="F908" s="27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</row>
    <row r="909" spans="2:31" x14ac:dyDescent="0.25">
      <c r="B909" s="2"/>
      <c r="C909" s="2"/>
      <c r="D909" s="2"/>
      <c r="E909" s="27"/>
      <c r="F909" s="27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</row>
    <row r="910" spans="2:31" x14ac:dyDescent="0.25">
      <c r="B910" s="2"/>
      <c r="C910" s="2"/>
      <c r="D910" s="2"/>
      <c r="E910" s="27"/>
      <c r="F910" s="27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</row>
    <row r="911" spans="2:31" x14ac:dyDescent="0.25">
      <c r="B911" s="2"/>
      <c r="C911" s="2"/>
      <c r="D911" s="2"/>
      <c r="E911" s="27"/>
      <c r="F911" s="27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</row>
    <row r="912" spans="2:31" x14ac:dyDescent="0.25">
      <c r="B912" s="2"/>
      <c r="C912" s="2"/>
      <c r="D912" s="2"/>
      <c r="E912" s="27"/>
      <c r="F912" s="27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</row>
    <row r="913" spans="2:31" x14ac:dyDescent="0.25">
      <c r="B913" s="2"/>
      <c r="C913" s="2"/>
      <c r="D913" s="2"/>
      <c r="E913" s="27"/>
      <c r="F913" s="27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</row>
    <row r="914" spans="2:31" x14ac:dyDescent="0.25">
      <c r="B914" s="2"/>
      <c r="C914" s="2"/>
      <c r="D914" s="2"/>
      <c r="E914" s="27"/>
      <c r="F914" s="27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</row>
    <row r="915" spans="2:31" x14ac:dyDescent="0.25">
      <c r="B915" s="2"/>
      <c r="C915" s="2"/>
      <c r="D915" s="2"/>
      <c r="E915" s="27"/>
      <c r="F915" s="27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</row>
    <row r="916" spans="2:31" x14ac:dyDescent="0.25">
      <c r="B916" s="2"/>
      <c r="C916" s="2"/>
      <c r="D916" s="2"/>
      <c r="E916" s="27"/>
      <c r="F916" s="27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</row>
    <row r="917" spans="2:31" x14ac:dyDescent="0.25">
      <c r="B917" s="2"/>
      <c r="C917" s="2"/>
      <c r="D917" s="2"/>
      <c r="E917" s="27"/>
      <c r="F917" s="27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</row>
    <row r="918" spans="2:31" x14ac:dyDescent="0.25">
      <c r="B918" s="2"/>
      <c r="C918" s="2"/>
      <c r="D918" s="2"/>
      <c r="E918" s="27"/>
      <c r="F918" s="27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</row>
    <row r="919" spans="2:31" x14ac:dyDescent="0.25">
      <c r="B919" s="2"/>
      <c r="C919" s="2"/>
      <c r="D919" s="2"/>
      <c r="E919" s="27"/>
      <c r="F919" s="27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</row>
    <row r="920" spans="2:31" x14ac:dyDescent="0.25">
      <c r="B920" s="2"/>
      <c r="C920" s="2"/>
      <c r="D920" s="2"/>
      <c r="E920" s="27"/>
      <c r="F920" s="27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</row>
    <row r="921" spans="2:31" x14ac:dyDescent="0.25">
      <c r="B921" s="2"/>
      <c r="C921" s="2"/>
      <c r="D921" s="2"/>
      <c r="E921" s="27"/>
      <c r="F921" s="27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</row>
    <row r="922" spans="2:31" x14ac:dyDescent="0.25">
      <c r="B922" s="2"/>
      <c r="C922" s="2"/>
      <c r="D922" s="2"/>
      <c r="E922" s="27"/>
      <c r="F922" s="27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</row>
    <row r="923" spans="2:31" x14ac:dyDescent="0.25">
      <c r="B923" s="2"/>
      <c r="C923" s="2"/>
      <c r="D923" s="2"/>
      <c r="E923" s="27"/>
      <c r="F923" s="27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</row>
    <row r="924" spans="2:31" x14ac:dyDescent="0.25">
      <c r="B924" s="2"/>
      <c r="C924" s="2"/>
      <c r="D924" s="2"/>
      <c r="E924" s="27"/>
      <c r="F924" s="27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</row>
    <row r="925" spans="2:31" x14ac:dyDescent="0.25">
      <c r="B925" s="2"/>
      <c r="C925" s="2"/>
      <c r="D925" s="2"/>
      <c r="E925" s="27"/>
      <c r="F925" s="27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</row>
    <row r="926" spans="2:31" x14ac:dyDescent="0.25">
      <c r="B926" s="2"/>
      <c r="C926" s="2"/>
      <c r="D926" s="2"/>
      <c r="E926" s="27"/>
      <c r="F926" s="27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</row>
    <row r="927" spans="2:31" x14ac:dyDescent="0.25">
      <c r="B927" s="2"/>
      <c r="C927" s="2"/>
      <c r="D927" s="2"/>
      <c r="E927" s="27"/>
      <c r="F927" s="27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</row>
    <row r="928" spans="2:31" x14ac:dyDescent="0.25">
      <c r="B928" s="2"/>
      <c r="C928" s="2"/>
      <c r="D928" s="2"/>
      <c r="E928" s="27"/>
      <c r="F928" s="27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</row>
    <row r="929" spans="2:31" x14ac:dyDescent="0.25">
      <c r="B929" s="2"/>
      <c r="C929" s="2"/>
      <c r="D929" s="2"/>
      <c r="E929" s="27"/>
      <c r="F929" s="27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</row>
    <row r="930" spans="2:31" x14ac:dyDescent="0.25">
      <c r="B930" s="2"/>
      <c r="C930" s="2"/>
      <c r="D930" s="2"/>
      <c r="E930" s="27"/>
      <c r="F930" s="27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</row>
    <row r="931" spans="2:31" x14ac:dyDescent="0.25">
      <c r="B931" s="2"/>
      <c r="C931" s="2"/>
      <c r="D931" s="2"/>
      <c r="E931" s="27"/>
      <c r="F931" s="27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</row>
    <row r="932" spans="2:31" x14ac:dyDescent="0.25">
      <c r="B932" s="2"/>
      <c r="C932" s="2"/>
      <c r="D932" s="2"/>
      <c r="E932" s="27"/>
      <c r="F932" s="27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</row>
    <row r="933" spans="2:31" x14ac:dyDescent="0.25">
      <c r="B933" s="2"/>
      <c r="C933" s="2"/>
      <c r="D933" s="2"/>
      <c r="E933" s="27"/>
      <c r="F933" s="27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</row>
    <row r="934" spans="2:31" x14ac:dyDescent="0.25">
      <c r="B934" s="2"/>
      <c r="C934" s="2"/>
      <c r="D934" s="2"/>
      <c r="E934" s="27"/>
      <c r="F934" s="27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</row>
    <row r="935" spans="2:31" x14ac:dyDescent="0.25">
      <c r="B935" s="2"/>
      <c r="C935" s="2"/>
      <c r="D935" s="2"/>
      <c r="E935" s="27"/>
      <c r="F935" s="27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</row>
    <row r="936" spans="2:31" x14ac:dyDescent="0.25">
      <c r="B936" s="2"/>
      <c r="C936" s="2"/>
      <c r="D936" s="2"/>
      <c r="E936" s="27"/>
      <c r="F936" s="27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</row>
    <row r="937" spans="2:31" x14ac:dyDescent="0.25">
      <c r="B937" s="2"/>
      <c r="C937" s="2"/>
      <c r="D937" s="2"/>
      <c r="E937" s="27"/>
      <c r="F937" s="27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</row>
    <row r="938" spans="2:31" x14ac:dyDescent="0.25">
      <c r="B938" s="2"/>
      <c r="C938" s="2"/>
      <c r="D938" s="2"/>
      <c r="E938" s="27"/>
      <c r="F938" s="27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</row>
    <row r="939" spans="2:31" x14ac:dyDescent="0.25">
      <c r="B939" s="2"/>
      <c r="C939" s="2"/>
      <c r="D939" s="2"/>
      <c r="E939" s="27"/>
      <c r="F939" s="27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</row>
    <row r="940" spans="2:31" x14ac:dyDescent="0.25">
      <c r="B940" s="2"/>
      <c r="C940" s="2"/>
      <c r="D940" s="2"/>
      <c r="E940" s="27"/>
      <c r="F940" s="27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</row>
    <row r="941" spans="2:31" x14ac:dyDescent="0.25">
      <c r="B941" s="2"/>
      <c r="C941" s="2"/>
      <c r="D941" s="2"/>
      <c r="E941" s="27"/>
      <c r="F941" s="27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</row>
    <row r="942" spans="2:31" x14ac:dyDescent="0.25">
      <c r="B942" s="2"/>
      <c r="C942" s="2"/>
      <c r="D942" s="2"/>
      <c r="E942" s="27"/>
      <c r="F942" s="27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</row>
    <row r="943" spans="2:31" x14ac:dyDescent="0.25">
      <c r="B943" s="2"/>
      <c r="C943" s="2"/>
      <c r="D943" s="2"/>
      <c r="E943" s="27"/>
      <c r="F943" s="27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</row>
    <row r="944" spans="2:31" x14ac:dyDescent="0.25">
      <c r="B944" s="2"/>
      <c r="C944" s="2"/>
      <c r="D944" s="2"/>
      <c r="E944" s="27"/>
      <c r="F944" s="27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</row>
    <row r="945" spans="2:31" x14ac:dyDescent="0.25">
      <c r="B945" s="2"/>
      <c r="C945" s="2"/>
      <c r="D945" s="2"/>
      <c r="E945" s="27"/>
      <c r="F945" s="27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</row>
    <row r="946" spans="2:31" x14ac:dyDescent="0.25">
      <c r="B946" s="2"/>
      <c r="C946" s="2"/>
      <c r="D946" s="2"/>
      <c r="E946" s="27"/>
      <c r="F946" s="27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</row>
    <row r="947" spans="2:31" x14ac:dyDescent="0.25">
      <c r="B947" s="2"/>
      <c r="C947" s="2"/>
      <c r="D947" s="2"/>
      <c r="E947" s="27"/>
      <c r="F947" s="27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</row>
    <row r="948" spans="2:31" x14ac:dyDescent="0.25">
      <c r="B948" s="2"/>
      <c r="C948" s="2"/>
      <c r="D948" s="2"/>
      <c r="E948" s="27"/>
      <c r="F948" s="27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</row>
    <row r="949" spans="2:31" x14ac:dyDescent="0.25">
      <c r="B949" s="2"/>
      <c r="C949" s="2"/>
      <c r="D949" s="2"/>
      <c r="E949" s="27"/>
      <c r="F949" s="27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</row>
    <row r="950" spans="2:31" x14ac:dyDescent="0.25">
      <c r="B950" s="2"/>
      <c r="C950" s="2"/>
      <c r="D950" s="2"/>
      <c r="E950" s="27"/>
      <c r="F950" s="27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</row>
    <row r="951" spans="2:31" x14ac:dyDescent="0.25">
      <c r="B951" s="2"/>
      <c r="C951" s="2"/>
      <c r="D951" s="2"/>
      <c r="E951" s="27"/>
      <c r="F951" s="27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</row>
    <row r="952" spans="2:31" x14ac:dyDescent="0.25">
      <c r="B952" s="2"/>
      <c r="C952" s="2"/>
      <c r="D952" s="2"/>
      <c r="E952" s="27"/>
      <c r="F952" s="27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</row>
    <row r="953" spans="2:31" x14ac:dyDescent="0.25">
      <c r="B953" s="2"/>
      <c r="C953" s="2"/>
      <c r="D953" s="2"/>
      <c r="E953" s="27"/>
      <c r="F953" s="27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</row>
    <row r="954" spans="2:31" x14ac:dyDescent="0.25">
      <c r="B954" s="2"/>
      <c r="C954" s="2"/>
      <c r="D954" s="2"/>
      <c r="E954" s="27"/>
      <c r="F954" s="27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</row>
    <row r="955" spans="2:31" x14ac:dyDescent="0.25">
      <c r="B955" s="2"/>
      <c r="C955" s="2"/>
      <c r="D955" s="2"/>
      <c r="E955" s="27"/>
      <c r="F955" s="27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</row>
    <row r="956" spans="2:31" x14ac:dyDescent="0.25">
      <c r="B956" s="2"/>
      <c r="C956" s="2"/>
      <c r="D956" s="2"/>
      <c r="E956" s="27"/>
      <c r="F956" s="27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</row>
    <row r="957" spans="2:31" x14ac:dyDescent="0.25">
      <c r="B957" s="2"/>
      <c r="C957" s="2"/>
      <c r="D957" s="2"/>
      <c r="E957" s="27"/>
      <c r="F957" s="27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</row>
    <row r="958" spans="2:31" x14ac:dyDescent="0.25">
      <c r="B958" s="2"/>
      <c r="C958" s="2"/>
      <c r="D958" s="2"/>
      <c r="E958" s="27"/>
      <c r="F958" s="27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</row>
    <row r="959" spans="2:31" x14ac:dyDescent="0.25">
      <c r="B959" s="2"/>
      <c r="C959" s="2"/>
      <c r="D959" s="2"/>
      <c r="E959" s="27"/>
      <c r="F959" s="27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</row>
    <row r="960" spans="2:31" x14ac:dyDescent="0.25">
      <c r="B960" s="2"/>
      <c r="C960" s="2"/>
      <c r="D960" s="2"/>
      <c r="E960" s="27"/>
      <c r="F960" s="27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</row>
    <row r="961" spans="2:31" x14ac:dyDescent="0.25">
      <c r="B961" s="2"/>
      <c r="C961" s="2"/>
      <c r="D961" s="2"/>
      <c r="E961" s="27"/>
      <c r="F961" s="27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</row>
    <row r="962" spans="2:31" x14ac:dyDescent="0.25">
      <c r="B962" s="2"/>
      <c r="C962" s="2"/>
      <c r="D962" s="2"/>
      <c r="E962" s="27"/>
      <c r="F962" s="27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</row>
    <row r="963" spans="2:31" x14ac:dyDescent="0.25">
      <c r="B963" s="2"/>
      <c r="C963" s="2"/>
      <c r="D963" s="2"/>
      <c r="E963" s="27"/>
      <c r="F963" s="27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</row>
    <row r="964" spans="2:31" x14ac:dyDescent="0.25">
      <c r="B964" s="2"/>
      <c r="C964" s="2"/>
      <c r="D964" s="2"/>
      <c r="E964" s="27"/>
      <c r="F964" s="27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</row>
    <row r="965" spans="2:31" x14ac:dyDescent="0.25">
      <c r="B965" s="2"/>
      <c r="C965" s="2"/>
      <c r="D965" s="2"/>
      <c r="E965" s="27"/>
      <c r="F965" s="27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</row>
    <row r="966" spans="2:31" x14ac:dyDescent="0.25">
      <c r="B966" s="2"/>
      <c r="C966" s="2"/>
      <c r="D966" s="2"/>
      <c r="E966" s="27"/>
      <c r="F966" s="27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</row>
    <row r="967" spans="2:31" x14ac:dyDescent="0.25">
      <c r="B967" s="2"/>
      <c r="C967" s="2"/>
      <c r="D967" s="2"/>
      <c r="E967" s="27"/>
      <c r="F967" s="27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</row>
    <row r="968" spans="2:31" x14ac:dyDescent="0.25">
      <c r="B968" s="2"/>
      <c r="C968" s="2"/>
      <c r="D968" s="2"/>
      <c r="E968" s="27"/>
      <c r="F968" s="27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</row>
    <row r="969" spans="2:31" x14ac:dyDescent="0.25">
      <c r="B969" s="2"/>
      <c r="C969" s="2"/>
      <c r="D969" s="2"/>
      <c r="E969" s="27"/>
      <c r="F969" s="27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</row>
    <row r="970" spans="2:31" x14ac:dyDescent="0.25">
      <c r="B970" s="2"/>
      <c r="C970" s="2"/>
      <c r="D970" s="2"/>
      <c r="E970" s="27"/>
      <c r="F970" s="27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</row>
    <row r="971" spans="2:31" x14ac:dyDescent="0.25">
      <c r="B971" s="2"/>
      <c r="C971" s="2"/>
      <c r="D971" s="2"/>
      <c r="E971" s="27"/>
      <c r="F971" s="27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</row>
    <row r="972" spans="2:31" x14ac:dyDescent="0.25">
      <c r="B972" s="2"/>
      <c r="C972" s="2"/>
      <c r="D972" s="2"/>
      <c r="E972" s="27"/>
      <c r="F972" s="27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</row>
    <row r="973" spans="2:31" x14ac:dyDescent="0.25">
      <c r="B973" s="2"/>
      <c r="C973" s="2"/>
      <c r="D973" s="2"/>
      <c r="E973" s="27"/>
      <c r="F973" s="27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</row>
    <row r="974" spans="2:31" x14ac:dyDescent="0.25">
      <c r="B974" s="2"/>
      <c r="C974" s="2"/>
      <c r="D974" s="2"/>
      <c r="E974" s="27"/>
      <c r="F974" s="27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</row>
    <row r="975" spans="2:31" x14ac:dyDescent="0.25">
      <c r="B975" s="2"/>
      <c r="C975" s="2"/>
      <c r="D975" s="2"/>
      <c r="E975" s="27"/>
      <c r="F975" s="27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</row>
    <row r="976" spans="2:31" x14ac:dyDescent="0.25">
      <c r="B976" s="2"/>
      <c r="C976" s="2"/>
      <c r="D976" s="2"/>
      <c r="E976" s="27"/>
      <c r="F976" s="27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</row>
    <row r="977" spans="2:31" x14ac:dyDescent="0.25">
      <c r="B977" s="2"/>
      <c r="C977" s="2"/>
      <c r="D977" s="2"/>
      <c r="E977" s="27"/>
      <c r="F977" s="27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</row>
    <row r="978" spans="2:31" x14ac:dyDescent="0.25">
      <c r="B978" s="2"/>
      <c r="C978" s="2"/>
      <c r="D978" s="2"/>
      <c r="E978" s="27"/>
      <c r="F978" s="27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</row>
    <row r="979" spans="2:31" x14ac:dyDescent="0.25">
      <c r="B979" s="2"/>
      <c r="C979" s="2"/>
      <c r="D979" s="2"/>
      <c r="E979" s="27"/>
      <c r="F979" s="27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</row>
    <row r="980" spans="2:31" x14ac:dyDescent="0.25">
      <c r="B980" s="2"/>
      <c r="C980" s="2"/>
      <c r="D980" s="2"/>
      <c r="E980" s="27"/>
      <c r="F980" s="27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</row>
    <row r="981" spans="2:31" x14ac:dyDescent="0.25">
      <c r="B981" s="2"/>
      <c r="C981" s="2"/>
      <c r="D981" s="2"/>
      <c r="E981" s="27"/>
      <c r="F981" s="27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</row>
    <row r="982" spans="2:31" x14ac:dyDescent="0.25">
      <c r="B982" s="2"/>
      <c r="C982" s="2"/>
      <c r="D982" s="2"/>
      <c r="E982" s="27"/>
      <c r="F982" s="27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</row>
    <row r="983" spans="2:31" x14ac:dyDescent="0.25">
      <c r="B983" s="2"/>
      <c r="C983" s="2"/>
      <c r="D983" s="2"/>
      <c r="E983" s="27"/>
      <c r="F983" s="27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</row>
    <row r="984" spans="2:31" x14ac:dyDescent="0.25">
      <c r="B984" s="2"/>
      <c r="C984" s="2"/>
      <c r="D984" s="2"/>
      <c r="E984" s="27"/>
      <c r="F984" s="27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</row>
    <row r="985" spans="2:31" x14ac:dyDescent="0.25">
      <c r="B985" s="2"/>
      <c r="C985" s="2"/>
      <c r="D985" s="2"/>
      <c r="E985" s="27"/>
      <c r="F985" s="27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</row>
    <row r="986" spans="2:31" x14ac:dyDescent="0.25">
      <c r="B986" s="2"/>
      <c r="C986" s="2"/>
      <c r="D986" s="2"/>
      <c r="E986" s="27"/>
      <c r="F986" s="27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</row>
    <row r="987" spans="2:31" x14ac:dyDescent="0.25">
      <c r="B987" s="2"/>
      <c r="C987" s="2"/>
      <c r="D987" s="2"/>
      <c r="E987" s="27"/>
      <c r="F987" s="27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</row>
    <row r="988" spans="2:31" x14ac:dyDescent="0.25">
      <c r="B988" s="2"/>
      <c r="C988" s="2"/>
      <c r="D988" s="2"/>
      <c r="E988" s="27"/>
      <c r="F988" s="27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</row>
    <row r="989" spans="2:31" x14ac:dyDescent="0.25">
      <c r="B989" s="2"/>
      <c r="C989" s="2"/>
      <c r="D989" s="2"/>
      <c r="E989" s="27"/>
      <c r="F989" s="27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</row>
    <row r="990" spans="2:31" x14ac:dyDescent="0.25">
      <c r="B990" s="2"/>
      <c r="C990" s="2"/>
      <c r="D990" s="2"/>
      <c r="E990" s="27"/>
      <c r="F990" s="27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</row>
    <row r="991" spans="2:31" x14ac:dyDescent="0.25">
      <c r="B991" s="2"/>
      <c r="C991" s="2"/>
      <c r="D991" s="2"/>
      <c r="E991" s="27"/>
      <c r="F991" s="27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</row>
    <row r="992" spans="2:31" x14ac:dyDescent="0.25">
      <c r="B992" s="2"/>
      <c r="C992" s="2"/>
      <c r="D992" s="2"/>
      <c r="E992" s="27"/>
      <c r="F992" s="27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</row>
    <row r="993" spans="2:31" x14ac:dyDescent="0.25">
      <c r="B993" s="2"/>
      <c r="C993" s="2"/>
      <c r="D993" s="2"/>
      <c r="E993" s="27"/>
      <c r="F993" s="27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</row>
    <row r="994" spans="2:31" x14ac:dyDescent="0.25">
      <c r="B994" s="2"/>
      <c r="C994" s="2"/>
      <c r="D994" s="2"/>
      <c r="E994" s="27"/>
      <c r="F994" s="27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</row>
    <row r="995" spans="2:31" x14ac:dyDescent="0.25">
      <c r="B995" s="2"/>
      <c r="C995" s="2"/>
      <c r="D995" s="2"/>
      <c r="E995" s="27"/>
      <c r="F995" s="27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</row>
    <row r="996" spans="2:31" x14ac:dyDescent="0.25">
      <c r="B996" s="2"/>
      <c r="C996" s="2"/>
      <c r="D996" s="2"/>
      <c r="E996" s="27"/>
      <c r="F996" s="27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</row>
    <row r="997" spans="2:31" x14ac:dyDescent="0.25">
      <c r="B997" s="2"/>
      <c r="C997" s="2"/>
      <c r="D997" s="2"/>
      <c r="E997" s="27"/>
      <c r="F997" s="27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</row>
    <row r="998" spans="2:31" x14ac:dyDescent="0.25">
      <c r="B998" s="2"/>
      <c r="C998" s="2"/>
      <c r="D998" s="2"/>
      <c r="E998" s="27"/>
      <c r="F998" s="27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</row>
    <row r="999" spans="2:31" x14ac:dyDescent="0.25">
      <c r="B999" s="2"/>
      <c r="C999" s="2"/>
      <c r="D999" s="2"/>
      <c r="E999" s="27"/>
      <c r="F999" s="27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</row>
    <row r="1000" spans="2:31" x14ac:dyDescent="0.25">
      <c r="B1000" s="2"/>
      <c r="C1000" s="2"/>
      <c r="D1000" s="2"/>
      <c r="E1000" s="27"/>
      <c r="F1000" s="27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</row>
    <row r="1001" spans="2:31" x14ac:dyDescent="0.25">
      <c r="B1001" s="2"/>
      <c r="C1001" s="2"/>
      <c r="D1001" s="2"/>
      <c r="E1001" s="27"/>
      <c r="F1001" s="27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</row>
    <row r="1002" spans="2:31" x14ac:dyDescent="0.25">
      <c r="B1002" s="2"/>
      <c r="C1002" s="2"/>
      <c r="D1002" s="2"/>
      <c r="E1002" s="27"/>
      <c r="F1002" s="27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</row>
    <row r="1003" spans="2:31" x14ac:dyDescent="0.25">
      <c r="B1003" s="2"/>
      <c r="C1003" s="2"/>
      <c r="D1003" s="2"/>
      <c r="E1003" s="27"/>
      <c r="F1003" s="27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</row>
    <row r="1004" spans="2:31" x14ac:dyDescent="0.25">
      <c r="B1004" s="2"/>
      <c r="C1004" s="2"/>
      <c r="D1004" s="2"/>
      <c r="E1004" s="27"/>
      <c r="F1004" s="27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  <c r="AC1004" s="2"/>
      <c r="AD1004" s="2"/>
      <c r="AE1004" s="2"/>
    </row>
    <row r="1005" spans="2:31" x14ac:dyDescent="0.25">
      <c r="B1005" s="2"/>
      <c r="C1005" s="2"/>
      <c r="D1005" s="2"/>
      <c r="E1005" s="27"/>
      <c r="F1005" s="27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</row>
    <row r="1006" spans="2:31" x14ac:dyDescent="0.25">
      <c r="B1006" s="2"/>
      <c r="C1006" s="2"/>
      <c r="D1006" s="2"/>
      <c r="E1006" s="27"/>
      <c r="F1006" s="27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</row>
    <row r="1007" spans="2:31" x14ac:dyDescent="0.25">
      <c r="B1007" s="2"/>
      <c r="C1007" s="2"/>
      <c r="D1007" s="2"/>
      <c r="E1007" s="27"/>
      <c r="F1007" s="27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  <c r="AB1007" s="2"/>
      <c r="AC1007" s="2"/>
      <c r="AD1007" s="2"/>
      <c r="AE1007" s="2"/>
    </row>
    <row r="1008" spans="2:31" x14ac:dyDescent="0.25">
      <c r="B1008" s="2"/>
      <c r="C1008" s="2"/>
      <c r="D1008" s="2"/>
      <c r="E1008" s="27"/>
      <c r="F1008" s="27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  <c r="AA1008" s="2"/>
      <c r="AB1008" s="2"/>
      <c r="AC1008" s="2"/>
      <c r="AD1008" s="2"/>
      <c r="AE1008" s="2"/>
    </row>
    <row r="1009" spans="2:31" x14ac:dyDescent="0.25">
      <c r="B1009" s="2"/>
      <c r="C1009" s="2"/>
      <c r="D1009" s="2"/>
      <c r="E1009" s="27"/>
      <c r="F1009" s="27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  <c r="AA1009" s="2"/>
      <c r="AB1009" s="2"/>
      <c r="AC1009" s="2"/>
      <c r="AD1009" s="2"/>
      <c r="AE1009" s="2"/>
    </row>
    <row r="1010" spans="2:31" x14ac:dyDescent="0.25">
      <c r="B1010" s="2"/>
      <c r="C1010" s="2"/>
      <c r="D1010" s="2"/>
      <c r="E1010" s="27"/>
      <c r="F1010" s="27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  <c r="AA1010" s="2"/>
      <c r="AB1010" s="2"/>
      <c r="AC1010" s="2"/>
      <c r="AD1010" s="2"/>
      <c r="AE1010" s="2"/>
    </row>
    <row r="1011" spans="2:31" x14ac:dyDescent="0.25">
      <c r="B1011" s="2"/>
      <c r="C1011" s="2"/>
      <c r="D1011" s="2"/>
      <c r="E1011" s="27"/>
      <c r="F1011" s="27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  <c r="AA1011" s="2"/>
      <c r="AB1011" s="2"/>
      <c r="AC1011" s="2"/>
      <c r="AD1011" s="2"/>
      <c r="AE1011" s="2"/>
    </row>
    <row r="1012" spans="2:31" x14ac:dyDescent="0.25">
      <c r="B1012" s="2"/>
      <c r="C1012" s="2"/>
      <c r="D1012" s="2"/>
      <c r="E1012" s="27"/>
      <c r="F1012" s="27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  <c r="AA1012" s="2"/>
      <c r="AB1012" s="2"/>
      <c r="AC1012" s="2"/>
      <c r="AD1012" s="2"/>
      <c r="AE1012" s="2"/>
    </row>
    <row r="1013" spans="2:31" x14ac:dyDescent="0.25">
      <c r="B1013" s="2"/>
      <c r="C1013" s="2"/>
      <c r="D1013" s="2"/>
      <c r="E1013" s="27"/>
      <c r="F1013" s="27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2"/>
      <c r="Z1013" s="2"/>
      <c r="AA1013" s="2"/>
      <c r="AB1013" s="2"/>
      <c r="AC1013" s="2"/>
      <c r="AD1013" s="2"/>
      <c r="AE1013" s="2"/>
    </row>
    <row r="1014" spans="2:31" x14ac:dyDescent="0.25">
      <c r="B1014" s="2"/>
      <c r="C1014" s="2"/>
      <c r="D1014" s="2"/>
      <c r="E1014" s="27"/>
      <c r="F1014" s="27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  <c r="U1014" s="2"/>
      <c r="V1014" s="2"/>
      <c r="W1014" s="2"/>
      <c r="X1014" s="2"/>
      <c r="Y1014" s="2"/>
      <c r="Z1014" s="2"/>
      <c r="AA1014" s="2"/>
      <c r="AB1014" s="2"/>
      <c r="AC1014" s="2"/>
      <c r="AD1014" s="2"/>
      <c r="AE1014" s="2"/>
    </row>
    <row r="1015" spans="2:31" x14ac:dyDescent="0.25">
      <c r="B1015" s="2"/>
      <c r="C1015" s="2"/>
      <c r="D1015" s="2"/>
      <c r="E1015" s="27"/>
      <c r="F1015" s="27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  <c r="U1015" s="2"/>
      <c r="V1015" s="2"/>
      <c r="W1015" s="2"/>
      <c r="X1015" s="2"/>
      <c r="Y1015" s="2"/>
      <c r="Z1015" s="2"/>
      <c r="AA1015" s="2"/>
      <c r="AB1015" s="2"/>
      <c r="AC1015" s="2"/>
      <c r="AD1015" s="2"/>
      <c r="AE1015" s="2"/>
    </row>
    <row r="1016" spans="2:31" x14ac:dyDescent="0.25">
      <c r="B1016" s="2"/>
      <c r="C1016" s="2"/>
      <c r="D1016" s="2"/>
      <c r="E1016" s="27"/>
      <c r="F1016" s="27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2"/>
      <c r="U1016" s="2"/>
      <c r="V1016" s="2"/>
      <c r="W1016" s="2"/>
      <c r="X1016" s="2"/>
      <c r="Y1016" s="2"/>
      <c r="Z1016" s="2"/>
      <c r="AA1016" s="2"/>
      <c r="AB1016" s="2"/>
      <c r="AC1016" s="2"/>
      <c r="AD1016" s="2"/>
      <c r="AE1016" s="2"/>
    </row>
    <row r="1017" spans="2:31" x14ac:dyDescent="0.25">
      <c r="B1017" s="2"/>
      <c r="C1017" s="2"/>
      <c r="D1017" s="2"/>
      <c r="E1017" s="27"/>
      <c r="F1017" s="27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2"/>
      <c r="S1017" s="2"/>
      <c r="T1017" s="2"/>
      <c r="U1017" s="2"/>
      <c r="V1017" s="2"/>
      <c r="W1017" s="2"/>
      <c r="X1017" s="2"/>
      <c r="Y1017" s="2"/>
      <c r="Z1017" s="2"/>
      <c r="AA1017" s="2"/>
      <c r="AB1017" s="2"/>
      <c r="AC1017" s="2"/>
      <c r="AD1017" s="2"/>
      <c r="AE1017" s="2"/>
    </row>
    <row r="1018" spans="2:31" x14ac:dyDescent="0.25">
      <c r="B1018" s="2"/>
      <c r="C1018" s="2"/>
      <c r="D1018" s="2"/>
      <c r="E1018" s="27"/>
      <c r="F1018" s="27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2"/>
      <c r="R1018" s="2"/>
      <c r="S1018" s="2"/>
      <c r="T1018" s="2"/>
      <c r="U1018" s="2"/>
      <c r="V1018" s="2"/>
      <c r="W1018" s="2"/>
      <c r="X1018" s="2"/>
      <c r="Y1018" s="2"/>
      <c r="Z1018" s="2"/>
      <c r="AA1018" s="2"/>
      <c r="AB1018" s="2"/>
      <c r="AC1018" s="2"/>
      <c r="AD1018" s="2"/>
      <c r="AE1018" s="2"/>
    </row>
    <row r="1019" spans="2:31" x14ac:dyDescent="0.25">
      <c r="B1019" s="2"/>
      <c r="C1019" s="2"/>
      <c r="D1019" s="2"/>
      <c r="E1019" s="27"/>
      <c r="F1019" s="27"/>
      <c r="G1019" s="2"/>
      <c r="H1019" s="2"/>
      <c r="I1019" s="2"/>
      <c r="J1019" s="2"/>
      <c r="K1019" s="2"/>
      <c r="L1019" s="2"/>
      <c r="M1019" s="2"/>
      <c r="N1019" s="2"/>
      <c r="O1019" s="2"/>
      <c r="P1019" s="2"/>
      <c r="Q1019" s="2"/>
      <c r="R1019" s="2"/>
      <c r="S1019" s="2"/>
      <c r="T1019" s="2"/>
      <c r="U1019" s="2"/>
      <c r="V1019" s="2"/>
      <c r="W1019" s="2"/>
      <c r="X1019" s="2"/>
      <c r="Y1019" s="2"/>
      <c r="Z1019" s="2"/>
      <c r="AA1019" s="2"/>
      <c r="AB1019" s="2"/>
      <c r="AC1019" s="2"/>
      <c r="AD1019" s="2"/>
      <c r="AE1019" s="2"/>
    </row>
    <row r="1020" spans="2:31" x14ac:dyDescent="0.25">
      <c r="B1020" s="2"/>
      <c r="C1020" s="2"/>
      <c r="D1020" s="2"/>
      <c r="E1020" s="27"/>
      <c r="F1020" s="27"/>
      <c r="G1020" s="2"/>
      <c r="H1020" s="2"/>
      <c r="I1020" s="2"/>
      <c r="J1020" s="2"/>
      <c r="K1020" s="2"/>
      <c r="L1020" s="2"/>
      <c r="M1020" s="2"/>
      <c r="N1020" s="2"/>
      <c r="O1020" s="2"/>
      <c r="P1020" s="2"/>
      <c r="Q1020" s="2"/>
      <c r="R1020" s="2"/>
      <c r="S1020" s="2"/>
      <c r="T1020" s="2"/>
      <c r="U1020" s="2"/>
      <c r="V1020" s="2"/>
      <c r="W1020" s="2"/>
      <c r="X1020" s="2"/>
      <c r="Y1020" s="2"/>
      <c r="Z1020" s="2"/>
      <c r="AA1020" s="2"/>
      <c r="AB1020" s="2"/>
      <c r="AC1020" s="2"/>
      <c r="AD1020" s="2"/>
      <c r="AE1020" s="2"/>
    </row>
    <row r="1021" spans="2:31" x14ac:dyDescent="0.25">
      <c r="B1021" s="2"/>
      <c r="C1021" s="2"/>
      <c r="D1021" s="2"/>
      <c r="E1021" s="27"/>
      <c r="F1021" s="27"/>
      <c r="G1021" s="2"/>
      <c r="H1021" s="2"/>
      <c r="I1021" s="2"/>
      <c r="J1021" s="2"/>
      <c r="K1021" s="2"/>
      <c r="L1021" s="2"/>
      <c r="M1021" s="2"/>
      <c r="N1021" s="2"/>
      <c r="O1021" s="2"/>
      <c r="P1021" s="2"/>
      <c r="Q1021" s="2"/>
      <c r="R1021" s="2"/>
      <c r="S1021" s="2"/>
      <c r="T1021" s="2"/>
      <c r="U1021" s="2"/>
      <c r="V1021" s="2"/>
      <c r="W1021" s="2"/>
      <c r="X1021" s="2"/>
      <c r="Y1021" s="2"/>
      <c r="Z1021" s="2"/>
      <c r="AA1021" s="2"/>
      <c r="AB1021" s="2"/>
      <c r="AC1021" s="2"/>
      <c r="AD1021" s="2"/>
      <c r="AE1021" s="2"/>
    </row>
    <row r="1022" spans="2:31" x14ac:dyDescent="0.25">
      <c r="B1022" s="2"/>
      <c r="C1022" s="2"/>
      <c r="D1022" s="2"/>
      <c r="E1022" s="27"/>
      <c r="F1022" s="27"/>
      <c r="G1022" s="2"/>
      <c r="H1022" s="2"/>
      <c r="I1022" s="2"/>
      <c r="J1022" s="2"/>
      <c r="K1022" s="2"/>
      <c r="L1022" s="2"/>
      <c r="M1022" s="2"/>
      <c r="N1022" s="2"/>
      <c r="O1022" s="2"/>
      <c r="P1022" s="2"/>
      <c r="Q1022" s="2"/>
      <c r="R1022" s="2"/>
      <c r="S1022" s="2"/>
      <c r="T1022" s="2"/>
      <c r="U1022" s="2"/>
      <c r="V1022" s="2"/>
      <c r="W1022" s="2"/>
      <c r="X1022" s="2"/>
      <c r="Y1022" s="2"/>
      <c r="Z1022" s="2"/>
      <c r="AA1022" s="2"/>
      <c r="AB1022" s="2"/>
      <c r="AC1022" s="2"/>
      <c r="AD1022" s="2"/>
      <c r="AE1022" s="2"/>
    </row>
    <row r="1023" spans="2:31" x14ac:dyDescent="0.25">
      <c r="B1023" s="2"/>
      <c r="C1023" s="2"/>
      <c r="D1023" s="2"/>
      <c r="E1023" s="27"/>
      <c r="F1023" s="27"/>
      <c r="G1023" s="2"/>
      <c r="H1023" s="2"/>
      <c r="I1023" s="2"/>
      <c r="J1023" s="2"/>
      <c r="K1023" s="2"/>
      <c r="L1023" s="2"/>
      <c r="M1023" s="2"/>
      <c r="N1023" s="2"/>
      <c r="O1023" s="2"/>
      <c r="P1023" s="2"/>
      <c r="Q1023" s="2"/>
      <c r="R1023" s="2"/>
      <c r="S1023" s="2"/>
      <c r="T1023" s="2"/>
      <c r="U1023" s="2"/>
      <c r="V1023" s="2"/>
      <c r="W1023" s="2"/>
      <c r="X1023" s="2"/>
      <c r="Y1023" s="2"/>
      <c r="Z1023" s="2"/>
      <c r="AA1023" s="2"/>
      <c r="AB1023" s="2"/>
      <c r="AC1023" s="2"/>
      <c r="AD1023" s="2"/>
      <c r="AE1023" s="2"/>
    </row>
    <row r="1024" spans="2:31" x14ac:dyDescent="0.25">
      <c r="B1024" s="2"/>
      <c r="C1024" s="2"/>
      <c r="D1024" s="2"/>
      <c r="E1024" s="27"/>
      <c r="F1024" s="27"/>
      <c r="G1024" s="2"/>
      <c r="H1024" s="2"/>
      <c r="I1024" s="2"/>
      <c r="J1024" s="2"/>
      <c r="K1024" s="2"/>
      <c r="L1024" s="2"/>
      <c r="M1024" s="2"/>
      <c r="N1024" s="2"/>
      <c r="O1024" s="2"/>
      <c r="P1024" s="2"/>
      <c r="Q1024" s="2"/>
      <c r="R1024" s="2"/>
      <c r="S1024" s="2"/>
      <c r="T1024" s="2"/>
      <c r="U1024" s="2"/>
      <c r="V1024" s="2"/>
      <c r="W1024" s="2"/>
      <c r="X1024" s="2"/>
      <c r="Y1024" s="2"/>
      <c r="Z1024" s="2"/>
      <c r="AA1024" s="2"/>
      <c r="AB1024" s="2"/>
      <c r="AC1024" s="2"/>
      <c r="AD1024" s="2"/>
      <c r="AE1024" s="2"/>
    </row>
    <row r="1025" spans="2:31" x14ac:dyDescent="0.25">
      <c r="B1025" s="2"/>
      <c r="C1025" s="2"/>
      <c r="D1025" s="2"/>
      <c r="E1025" s="27"/>
      <c r="F1025" s="27"/>
      <c r="G1025" s="2"/>
      <c r="H1025" s="2"/>
      <c r="I1025" s="2"/>
      <c r="J1025" s="2"/>
      <c r="K1025" s="2"/>
      <c r="L1025" s="2"/>
      <c r="M1025" s="2"/>
      <c r="N1025" s="2"/>
      <c r="O1025" s="2"/>
      <c r="P1025" s="2"/>
      <c r="Q1025" s="2"/>
      <c r="R1025" s="2"/>
      <c r="S1025" s="2"/>
      <c r="T1025" s="2"/>
      <c r="U1025" s="2"/>
      <c r="V1025" s="2"/>
      <c r="W1025" s="2"/>
      <c r="X1025" s="2"/>
      <c r="Y1025" s="2"/>
      <c r="Z1025" s="2"/>
      <c r="AA1025" s="2"/>
      <c r="AB1025" s="2"/>
      <c r="AC1025" s="2"/>
      <c r="AD1025" s="2"/>
      <c r="AE1025" s="2"/>
    </row>
    <row r="1026" spans="2:31" x14ac:dyDescent="0.25">
      <c r="B1026" s="2"/>
      <c r="C1026" s="2"/>
      <c r="D1026" s="2"/>
      <c r="E1026" s="27"/>
      <c r="F1026" s="27"/>
      <c r="G1026" s="2"/>
      <c r="H1026" s="2"/>
      <c r="I1026" s="2"/>
      <c r="J1026" s="2"/>
      <c r="K1026" s="2"/>
      <c r="L1026" s="2"/>
      <c r="M1026" s="2"/>
      <c r="N1026" s="2"/>
      <c r="O1026" s="2"/>
      <c r="P1026" s="2"/>
      <c r="Q1026" s="2"/>
      <c r="R1026" s="2"/>
      <c r="S1026" s="2"/>
      <c r="T1026" s="2"/>
      <c r="U1026" s="2"/>
      <c r="V1026" s="2"/>
      <c r="W1026" s="2"/>
      <c r="X1026" s="2"/>
      <c r="Y1026" s="2"/>
      <c r="Z1026" s="2"/>
      <c r="AA1026" s="2"/>
      <c r="AB1026" s="2"/>
      <c r="AC1026" s="2"/>
      <c r="AD1026" s="2"/>
      <c r="AE1026" s="2"/>
    </row>
    <row r="1027" spans="2:31" x14ac:dyDescent="0.25">
      <c r="B1027" s="2"/>
      <c r="C1027" s="2"/>
      <c r="D1027" s="2"/>
      <c r="E1027" s="27"/>
      <c r="F1027" s="27"/>
      <c r="G1027" s="2"/>
      <c r="H1027" s="2"/>
      <c r="I1027" s="2"/>
      <c r="J1027" s="2"/>
      <c r="K1027" s="2"/>
      <c r="L1027" s="2"/>
      <c r="M1027" s="2"/>
      <c r="N1027" s="2"/>
      <c r="O1027" s="2"/>
      <c r="P1027" s="2"/>
      <c r="Q1027" s="2"/>
      <c r="R1027" s="2"/>
      <c r="S1027" s="2"/>
      <c r="T1027" s="2"/>
      <c r="U1027" s="2"/>
      <c r="V1027" s="2"/>
      <c r="W1027" s="2"/>
      <c r="X1027" s="2"/>
      <c r="Y1027" s="2"/>
      <c r="Z1027" s="2"/>
      <c r="AA1027" s="2"/>
      <c r="AB1027" s="2"/>
      <c r="AC1027" s="2"/>
      <c r="AD1027" s="2"/>
      <c r="AE1027" s="2"/>
    </row>
    <row r="1028" spans="2:31" x14ac:dyDescent="0.25">
      <c r="B1028" s="2"/>
      <c r="C1028" s="2"/>
      <c r="D1028" s="2"/>
      <c r="E1028" s="27"/>
      <c r="F1028" s="27"/>
      <c r="G1028" s="2"/>
      <c r="H1028" s="2"/>
      <c r="I1028" s="2"/>
      <c r="J1028" s="2"/>
      <c r="K1028" s="2"/>
      <c r="L1028" s="2"/>
      <c r="M1028" s="2"/>
      <c r="N1028" s="2"/>
      <c r="O1028" s="2"/>
      <c r="P1028" s="2"/>
      <c r="Q1028" s="2"/>
      <c r="R1028" s="2"/>
      <c r="S1028" s="2"/>
      <c r="T1028" s="2"/>
      <c r="U1028" s="2"/>
      <c r="V1028" s="2"/>
      <c r="W1028" s="2"/>
      <c r="X1028" s="2"/>
      <c r="Y1028" s="2"/>
      <c r="Z1028" s="2"/>
      <c r="AA1028" s="2"/>
      <c r="AB1028" s="2"/>
      <c r="AC1028" s="2"/>
      <c r="AD1028" s="2"/>
      <c r="AE1028" s="2"/>
    </row>
    <row r="1029" spans="2:31" x14ac:dyDescent="0.25">
      <c r="B1029" s="2"/>
      <c r="C1029" s="2"/>
      <c r="D1029" s="2"/>
      <c r="E1029" s="27"/>
      <c r="F1029" s="27"/>
      <c r="G1029" s="2"/>
      <c r="H1029" s="2"/>
      <c r="I1029" s="2"/>
      <c r="J1029" s="2"/>
      <c r="K1029" s="2"/>
      <c r="L1029" s="2"/>
      <c r="M1029" s="2"/>
      <c r="N1029" s="2"/>
      <c r="O1029" s="2"/>
      <c r="P1029" s="2"/>
      <c r="Q1029" s="2"/>
      <c r="R1029" s="2"/>
      <c r="S1029" s="2"/>
      <c r="T1029" s="2"/>
      <c r="U1029" s="2"/>
      <c r="V1029" s="2"/>
      <c r="W1029" s="2"/>
      <c r="X1029" s="2"/>
      <c r="Y1029" s="2"/>
      <c r="Z1029" s="2"/>
      <c r="AA1029" s="2"/>
      <c r="AB1029" s="2"/>
      <c r="AC1029" s="2"/>
      <c r="AD1029" s="2"/>
      <c r="AE1029" s="2"/>
    </row>
    <row r="1030" spans="2:31" x14ac:dyDescent="0.25">
      <c r="B1030" s="2"/>
      <c r="C1030" s="2"/>
      <c r="D1030" s="2"/>
      <c r="E1030" s="27"/>
      <c r="F1030" s="27"/>
      <c r="G1030" s="2"/>
      <c r="H1030" s="2"/>
      <c r="I1030" s="2"/>
      <c r="J1030" s="2"/>
      <c r="K1030" s="2"/>
      <c r="L1030" s="2"/>
      <c r="M1030" s="2"/>
      <c r="N1030" s="2"/>
      <c r="O1030" s="2"/>
      <c r="P1030" s="2"/>
      <c r="Q1030" s="2"/>
      <c r="R1030" s="2"/>
      <c r="S1030" s="2"/>
      <c r="T1030" s="2"/>
      <c r="U1030" s="2"/>
      <c r="V1030" s="2"/>
      <c r="W1030" s="2"/>
      <c r="X1030" s="2"/>
      <c r="Y1030" s="2"/>
      <c r="Z1030" s="2"/>
      <c r="AA1030" s="2"/>
      <c r="AB1030" s="2"/>
      <c r="AC1030" s="2"/>
      <c r="AD1030" s="2"/>
      <c r="AE1030" s="2"/>
    </row>
    <row r="1031" spans="2:31" x14ac:dyDescent="0.25">
      <c r="B1031" s="2"/>
      <c r="C1031" s="2"/>
      <c r="D1031" s="2"/>
      <c r="E1031" s="27"/>
      <c r="F1031" s="27"/>
      <c r="G1031" s="2"/>
      <c r="H1031" s="2"/>
      <c r="I1031" s="2"/>
      <c r="J1031" s="2"/>
      <c r="K1031" s="2"/>
      <c r="L1031" s="2"/>
      <c r="M1031" s="2"/>
      <c r="N1031" s="2"/>
      <c r="O1031" s="2"/>
      <c r="P1031" s="2"/>
      <c r="Q1031" s="2"/>
      <c r="R1031" s="2"/>
      <c r="S1031" s="2"/>
      <c r="T1031" s="2"/>
      <c r="U1031" s="2"/>
      <c r="V1031" s="2"/>
      <c r="W1031" s="2"/>
      <c r="X1031" s="2"/>
      <c r="Y1031" s="2"/>
      <c r="Z1031" s="2"/>
      <c r="AA1031" s="2"/>
      <c r="AB1031" s="2"/>
      <c r="AC1031" s="2"/>
      <c r="AD1031" s="2"/>
      <c r="AE1031" s="2"/>
    </row>
    <row r="1032" spans="2:31" x14ac:dyDescent="0.25">
      <c r="B1032" s="2"/>
      <c r="C1032" s="2"/>
      <c r="D1032" s="2"/>
      <c r="E1032" s="27"/>
      <c r="F1032" s="27"/>
      <c r="G1032" s="2"/>
      <c r="H1032" s="2"/>
      <c r="I1032" s="2"/>
      <c r="J1032" s="2"/>
      <c r="K1032" s="2"/>
      <c r="L1032" s="2"/>
      <c r="M1032" s="2"/>
      <c r="N1032" s="2"/>
      <c r="O1032" s="2"/>
      <c r="P1032" s="2"/>
      <c r="Q1032" s="2"/>
      <c r="R1032" s="2"/>
      <c r="S1032" s="2"/>
      <c r="T1032" s="2"/>
      <c r="U1032" s="2"/>
      <c r="V1032" s="2"/>
      <c r="W1032" s="2"/>
      <c r="X1032" s="2"/>
      <c r="Y1032" s="2"/>
      <c r="Z1032" s="2"/>
      <c r="AA1032" s="2"/>
      <c r="AB1032" s="2"/>
      <c r="AC1032" s="2"/>
      <c r="AD1032" s="2"/>
      <c r="AE1032" s="2"/>
    </row>
    <row r="1033" spans="2:31" x14ac:dyDescent="0.25">
      <c r="B1033" s="2"/>
      <c r="C1033" s="2"/>
      <c r="D1033" s="2"/>
      <c r="E1033" s="27"/>
      <c r="F1033" s="27"/>
      <c r="G1033" s="2"/>
      <c r="H1033" s="2"/>
      <c r="I1033" s="2"/>
      <c r="J1033" s="2"/>
      <c r="K1033" s="2"/>
      <c r="L1033" s="2"/>
      <c r="M1033" s="2"/>
      <c r="N1033" s="2"/>
      <c r="O1033" s="2"/>
      <c r="P1033" s="2"/>
      <c r="Q1033" s="2"/>
      <c r="R1033" s="2"/>
      <c r="S1033" s="2"/>
      <c r="T1033" s="2"/>
      <c r="U1033" s="2"/>
      <c r="V1033" s="2"/>
      <c r="W1033" s="2"/>
      <c r="X1033" s="2"/>
      <c r="Y1033" s="2"/>
      <c r="Z1033" s="2"/>
      <c r="AA1033" s="2"/>
      <c r="AB1033" s="2"/>
      <c r="AC1033" s="2"/>
      <c r="AD1033" s="2"/>
      <c r="AE1033" s="2"/>
    </row>
    <row r="1034" spans="2:31" x14ac:dyDescent="0.25">
      <c r="B1034" s="2"/>
      <c r="C1034" s="2"/>
      <c r="D1034" s="2"/>
      <c r="E1034" s="27"/>
      <c r="F1034" s="27"/>
      <c r="G1034" s="2"/>
      <c r="H1034" s="2"/>
      <c r="I1034" s="2"/>
      <c r="J1034" s="2"/>
      <c r="K1034" s="2"/>
      <c r="L1034" s="2"/>
      <c r="M1034" s="2"/>
      <c r="N1034" s="2"/>
      <c r="O1034" s="2"/>
      <c r="P1034" s="2"/>
      <c r="Q1034" s="2"/>
      <c r="R1034" s="2"/>
      <c r="S1034" s="2"/>
      <c r="T1034" s="2"/>
      <c r="U1034" s="2"/>
      <c r="V1034" s="2"/>
      <c r="W1034" s="2"/>
      <c r="X1034" s="2"/>
      <c r="Y1034" s="2"/>
      <c r="Z1034" s="2"/>
      <c r="AA1034" s="2"/>
      <c r="AB1034" s="2"/>
      <c r="AC1034" s="2"/>
      <c r="AD1034" s="2"/>
      <c r="AE1034" s="2"/>
    </row>
    <row r="1035" spans="2:31" x14ac:dyDescent="0.25">
      <c r="B1035" s="2"/>
      <c r="C1035" s="2"/>
      <c r="D1035" s="2"/>
      <c r="E1035" s="27"/>
      <c r="F1035" s="27"/>
      <c r="G1035" s="2"/>
      <c r="H1035" s="2"/>
      <c r="I1035" s="2"/>
      <c r="J1035" s="2"/>
      <c r="K1035" s="2"/>
      <c r="L1035" s="2"/>
      <c r="M1035" s="2"/>
      <c r="N1035" s="2"/>
      <c r="O1035" s="2"/>
      <c r="P1035" s="2"/>
      <c r="Q1035" s="2"/>
      <c r="R1035" s="2"/>
      <c r="S1035" s="2"/>
      <c r="T1035" s="2"/>
      <c r="U1035" s="2"/>
      <c r="V1035" s="2"/>
      <c r="W1035" s="2"/>
      <c r="X1035" s="2"/>
      <c r="Y1035" s="2"/>
      <c r="Z1035" s="2"/>
      <c r="AA1035" s="2"/>
      <c r="AB1035" s="2"/>
      <c r="AC1035" s="2"/>
      <c r="AD1035" s="2"/>
      <c r="AE1035" s="2"/>
    </row>
    <row r="1036" spans="2:31" x14ac:dyDescent="0.25">
      <c r="B1036" s="2"/>
      <c r="C1036" s="2"/>
      <c r="D1036" s="2"/>
      <c r="E1036" s="27"/>
      <c r="F1036" s="27"/>
      <c r="G1036" s="2"/>
      <c r="H1036" s="2"/>
      <c r="I1036" s="2"/>
      <c r="J1036" s="2"/>
      <c r="K1036" s="2"/>
      <c r="L1036" s="2"/>
      <c r="M1036" s="2"/>
      <c r="N1036" s="2"/>
      <c r="O1036" s="2"/>
      <c r="P1036" s="2"/>
      <c r="Q1036" s="2"/>
      <c r="R1036" s="2"/>
      <c r="S1036" s="2"/>
      <c r="T1036" s="2"/>
      <c r="U1036" s="2"/>
      <c r="V1036" s="2"/>
      <c r="W1036" s="2"/>
      <c r="X1036" s="2"/>
      <c r="Y1036" s="2"/>
      <c r="Z1036" s="2"/>
      <c r="AA1036" s="2"/>
      <c r="AB1036" s="2"/>
      <c r="AC1036" s="2"/>
      <c r="AD1036" s="2"/>
      <c r="AE1036" s="2"/>
    </row>
    <row r="1037" spans="2:31" x14ac:dyDescent="0.25">
      <c r="B1037" s="2"/>
      <c r="C1037" s="2"/>
      <c r="D1037" s="2"/>
      <c r="E1037" s="27"/>
      <c r="F1037" s="27"/>
      <c r="G1037" s="2"/>
      <c r="H1037" s="2"/>
      <c r="I1037" s="2"/>
      <c r="J1037" s="2"/>
      <c r="K1037" s="2"/>
      <c r="L1037" s="2"/>
      <c r="M1037" s="2"/>
      <c r="N1037" s="2"/>
      <c r="O1037" s="2"/>
      <c r="P1037" s="2"/>
      <c r="Q1037" s="2"/>
      <c r="R1037" s="2"/>
      <c r="S1037" s="2"/>
      <c r="T1037" s="2"/>
      <c r="U1037" s="2"/>
      <c r="V1037" s="2"/>
      <c r="W1037" s="2"/>
      <c r="X1037" s="2"/>
      <c r="Y1037" s="2"/>
      <c r="Z1037" s="2"/>
      <c r="AA1037" s="2"/>
      <c r="AB1037" s="2"/>
      <c r="AC1037" s="2"/>
      <c r="AD1037" s="2"/>
      <c r="AE1037" s="2"/>
    </row>
    <row r="1038" spans="2:31" x14ac:dyDescent="0.25">
      <c r="B1038" s="2"/>
      <c r="C1038" s="2"/>
      <c r="D1038" s="2"/>
      <c r="E1038" s="27"/>
      <c r="F1038" s="27"/>
      <c r="G1038" s="2"/>
      <c r="H1038" s="2"/>
      <c r="I1038" s="2"/>
      <c r="J1038" s="2"/>
      <c r="K1038" s="2"/>
      <c r="L1038" s="2"/>
      <c r="M1038" s="2"/>
      <c r="N1038" s="2"/>
      <c r="O1038" s="2"/>
      <c r="P1038" s="2"/>
      <c r="Q1038" s="2"/>
      <c r="R1038" s="2"/>
      <c r="S1038" s="2"/>
      <c r="T1038" s="2"/>
      <c r="U1038" s="2"/>
      <c r="V1038" s="2"/>
      <c r="W1038" s="2"/>
      <c r="X1038" s="2"/>
      <c r="Y1038" s="2"/>
      <c r="Z1038" s="2"/>
      <c r="AA1038" s="2"/>
      <c r="AB1038" s="2"/>
      <c r="AC1038" s="2"/>
      <c r="AD1038" s="2"/>
      <c r="AE1038" s="2"/>
    </row>
    <row r="1039" spans="2:31" x14ac:dyDescent="0.25">
      <c r="B1039" s="2"/>
      <c r="C1039" s="2"/>
      <c r="D1039" s="2"/>
      <c r="E1039" s="27"/>
      <c r="F1039" s="27"/>
      <c r="G1039" s="2"/>
      <c r="H1039" s="2"/>
      <c r="I1039" s="2"/>
      <c r="J1039" s="2"/>
      <c r="K1039" s="2"/>
      <c r="L1039" s="2"/>
      <c r="M1039" s="2"/>
      <c r="N1039" s="2"/>
      <c r="O1039" s="2"/>
      <c r="P1039" s="2"/>
      <c r="Q1039" s="2"/>
      <c r="R1039" s="2"/>
      <c r="S1039" s="2"/>
      <c r="T1039" s="2"/>
      <c r="U1039" s="2"/>
      <c r="V1039" s="2"/>
      <c r="W1039" s="2"/>
      <c r="X1039" s="2"/>
      <c r="Y1039" s="2"/>
      <c r="Z1039" s="2"/>
      <c r="AA1039" s="2"/>
      <c r="AB1039" s="2"/>
      <c r="AC1039" s="2"/>
      <c r="AD1039" s="2"/>
      <c r="AE1039" s="2"/>
    </row>
    <row r="1040" spans="2:31" x14ac:dyDescent="0.25">
      <c r="B1040" s="2"/>
      <c r="C1040" s="2"/>
      <c r="D1040" s="2"/>
      <c r="E1040" s="27"/>
      <c r="F1040" s="27"/>
      <c r="G1040" s="2"/>
      <c r="H1040" s="2"/>
      <c r="I1040" s="2"/>
      <c r="J1040" s="2"/>
      <c r="K1040" s="2"/>
      <c r="L1040" s="2"/>
      <c r="M1040" s="2"/>
      <c r="N1040" s="2"/>
      <c r="O1040" s="2"/>
      <c r="P1040" s="2"/>
      <c r="Q1040" s="2"/>
      <c r="R1040" s="2"/>
      <c r="S1040" s="2"/>
      <c r="T1040" s="2"/>
      <c r="U1040" s="2"/>
      <c r="V1040" s="2"/>
      <c r="W1040" s="2"/>
      <c r="X1040" s="2"/>
      <c r="Y1040" s="2"/>
      <c r="Z1040" s="2"/>
      <c r="AA1040" s="2"/>
      <c r="AB1040" s="2"/>
      <c r="AC1040" s="2"/>
      <c r="AD1040" s="2"/>
      <c r="AE1040" s="2"/>
    </row>
    <row r="1041" spans="2:31" x14ac:dyDescent="0.25">
      <c r="B1041" s="2"/>
      <c r="C1041" s="2"/>
      <c r="D1041" s="2"/>
      <c r="E1041" s="27"/>
      <c r="F1041" s="27"/>
      <c r="G1041" s="2"/>
      <c r="H1041" s="2"/>
      <c r="I1041" s="2"/>
      <c r="J1041" s="2"/>
      <c r="K1041" s="2"/>
      <c r="L1041" s="2"/>
      <c r="M1041" s="2"/>
      <c r="N1041" s="2"/>
      <c r="O1041" s="2"/>
      <c r="P1041" s="2"/>
      <c r="Q1041" s="2"/>
      <c r="R1041" s="2"/>
      <c r="S1041" s="2"/>
      <c r="T1041" s="2"/>
      <c r="U1041" s="2"/>
      <c r="V1041" s="2"/>
      <c r="W1041" s="2"/>
      <c r="X1041" s="2"/>
      <c r="Y1041" s="2"/>
      <c r="Z1041" s="2"/>
      <c r="AA1041" s="2"/>
      <c r="AB1041" s="2"/>
      <c r="AC1041" s="2"/>
      <c r="AD1041" s="2"/>
      <c r="AE1041" s="2"/>
    </row>
    <row r="1042" spans="2:31" x14ac:dyDescent="0.25">
      <c r="B1042" s="2"/>
      <c r="C1042" s="2"/>
      <c r="D1042" s="2"/>
      <c r="E1042" s="27"/>
      <c r="F1042" s="27"/>
      <c r="G1042" s="2"/>
      <c r="H1042" s="2"/>
      <c r="I1042" s="2"/>
      <c r="J1042" s="2"/>
      <c r="K1042" s="2"/>
      <c r="L1042" s="2"/>
      <c r="M1042" s="2"/>
      <c r="N1042" s="2"/>
      <c r="O1042" s="2"/>
      <c r="P1042" s="2"/>
      <c r="Q1042" s="2"/>
      <c r="R1042" s="2"/>
      <c r="S1042" s="2"/>
      <c r="T1042" s="2"/>
      <c r="U1042" s="2"/>
      <c r="V1042" s="2"/>
      <c r="W1042" s="2"/>
      <c r="X1042" s="2"/>
      <c r="Y1042" s="2"/>
      <c r="Z1042" s="2"/>
      <c r="AA1042" s="2"/>
      <c r="AB1042" s="2"/>
      <c r="AC1042" s="2"/>
      <c r="AD1042" s="2"/>
      <c r="AE1042" s="2"/>
    </row>
    <row r="1043" spans="2:31" x14ac:dyDescent="0.25">
      <c r="B1043" s="2"/>
      <c r="C1043" s="2"/>
      <c r="D1043" s="2"/>
      <c r="E1043" s="27"/>
      <c r="F1043" s="27"/>
      <c r="G1043" s="2"/>
      <c r="H1043" s="2"/>
      <c r="I1043" s="2"/>
      <c r="J1043" s="2"/>
      <c r="K1043" s="2"/>
      <c r="L1043" s="2"/>
      <c r="M1043" s="2"/>
      <c r="N1043" s="2"/>
      <c r="O1043" s="2"/>
      <c r="P1043" s="2"/>
      <c r="Q1043" s="2"/>
      <c r="R1043" s="2"/>
      <c r="S1043" s="2"/>
      <c r="T1043" s="2"/>
      <c r="U1043" s="2"/>
      <c r="V1043" s="2"/>
      <c r="W1043" s="2"/>
      <c r="X1043" s="2"/>
      <c r="Y1043" s="2"/>
      <c r="Z1043" s="2"/>
      <c r="AA1043" s="2"/>
      <c r="AB1043" s="2"/>
      <c r="AC1043" s="2"/>
      <c r="AD1043" s="2"/>
      <c r="AE1043" s="2"/>
    </row>
    <row r="1044" spans="2:31" x14ac:dyDescent="0.25">
      <c r="B1044" s="2"/>
      <c r="C1044" s="2"/>
      <c r="D1044" s="2"/>
      <c r="E1044" s="27"/>
      <c r="F1044" s="27"/>
      <c r="G1044" s="2"/>
      <c r="H1044" s="2"/>
      <c r="I1044" s="2"/>
      <c r="J1044" s="2"/>
      <c r="K1044" s="2"/>
      <c r="L1044" s="2"/>
      <c r="M1044" s="2"/>
      <c r="N1044" s="2"/>
      <c r="O1044" s="2"/>
      <c r="P1044" s="2"/>
      <c r="Q1044" s="2"/>
      <c r="R1044" s="2"/>
      <c r="S1044" s="2"/>
      <c r="T1044" s="2"/>
      <c r="U1044" s="2"/>
      <c r="V1044" s="2"/>
      <c r="W1044" s="2"/>
      <c r="X1044" s="2"/>
      <c r="Y1044" s="2"/>
      <c r="Z1044" s="2"/>
      <c r="AA1044" s="2"/>
      <c r="AB1044" s="2"/>
      <c r="AC1044" s="2"/>
      <c r="AD1044" s="2"/>
      <c r="AE1044" s="2"/>
    </row>
    <row r="1045" spans="2:31" x14ac:dyDescent="0.25">
      <c r="B1045" s="2"/>
      <c r="C1045" s="2"/>
      <c r="D1045" s="2"/>
      <c r="E1045" s="27"/>
      <c r="F1045" s="27"/>
      <c r="G1045" s="2"/>
      <c r="H1045" s="2"/>
      <c r="I1045" s="2"/>
      <c r="J1045" s="2"/>
      <c r="K1045" s="2"/>
      <c r="L1045" s="2"/>
      <c r="M1045" s="2"/>
      <c r="N1045" s="2"/>
      <c r="O1045" s="2"/>
      <c r="P1045" s="2"/>
      <c r="Q1045" s="2"/>
      <c r="R1045" s="2"/>
      <c r="S1045" s="2"/>
      <c r="T1045" s="2"/>
      <c r="U1045" s="2"/>
      <c r="V1045" s="2"/>
      <c r="W1045" s="2"/>
      <c r="X1045" s="2"/>
      <c r="Y1045" s="2"/>
      <c r="Z1045" s="2"/>
      <c r="AA1045" s="2"/>
      <c r="AB1045" s="2"/>
      <c r="AC1045" s="2"/>
      <c r="AD1045" s="2"/>
      <c r="AE1045" s="2"/>
    </row>
    <row r="1046" spans="2:31" x14ac:dyDescent="0.25">
      <c r="B1046" s="2"/>
      <c r="C1046" s="2"/>
      <c r="D1046" s="2"/>
      <c r="E1046" s="27"/>
      <c r="F1046" s="27"/>
      <c r="G1046" s="2"/>
      <c r="H1046" s="2"/>
      <c r="I1046" s="2"/>
      <c r="J1046" s="2"/>
      <c r="K1046" s="2"/>
      <c r="L1046" s="2"/>
      <c r="M1046" s="2"/>
      <c r="N1046" s="2"/>
      <c r="O1046" s="2"/>
      <c r="P1046" s="2"/>
      <c r="Q1046" s="2"/>
      <c r="R1046" s="2"/>
      <c r="S1046" s="2"/>
      <c r="T1046" s="2"/>
      <c r="U1046" s="2"/>
      <c r="V1046" s="2"/>
      <c r="W1046" s="2"/>
      <c r="X1046" s="2"/>
      <c r="Y1046" s="2"/>
      <c r="Z1046" s="2"/>
      <c r="AA1046" s="2"/>
      <c r="AB1046" s="2"/>
      <c r="AC1046" s="2"/>
      <c r="AD1046" s="2"/>
      <c r="AE1046" s="2"/>
    </row>
    <row r="1047" spans="2:31" x14ac:dyDescent="0.25">
      <c r="B1047" s="2"/>
      <c r="C1047" s="2"/>
      <c r="D1047" s="2"/>
      <c r="E1047" s="27"/>
      <c r="F1047" s="27"/>
      <c r="G1047" s="2"/>
      <c r="H1047" s="2"/>
      <c r="I1047" s="2"/>
      <c r="J1047" s="2"/>
      <c r="K1047" s="2"/>
      <c r="L1047" s="2"/>
      <c r="M1047" s="2"/>
      <c r="N1047" s="2"/>
      <c r="O1047" s="2"/>
      <c r="P1047" s="2"/>
      <c r="Q1047" s="2"/>
      <c r="R1047" s="2"/>
      <c r="S1047" s="2"/>
      <c r="T1047" s="2"/>
      <c r="U1047" s="2"/>
      <c r="V1047" s="2"/>
      <c r="W1047" s="2"/>
      <c r="X1047" s="2"/>
      <c r="Y1047" s="2"/>
      <c r="Z1047" s="2"/>
      <c r="AA1047" s="2"/>
      <c r="AB1047" s="2"/>
      <c r="AC1047" s="2"/>
      <c r="AD1047" s="2"/>
      <c r="AE1047" s="2"/>
    </row>
    <row r="1048" spans="2:31" x14ac:dyDescent="0.25">
      <c r="B1048" s="2"/>
      <c r="C1048" s="2"/>
      <c r="D1048" s="2"/>
      <c r="E1048" s="27"/>
      <c r="F1048" s="27"/>
      <c r="G1048" s="2"/>
      <c r="H1048" s="2"/>
      <c r="I1048" s="2"/>
      <c r="J1048" s="2"/>
      <c r="K1048" s="2"/>
      <c r="L1048" s="2"/>
      <c r="M1048" s="2"/>
      <c r="N1048" s="2"/>
      <c r="O1048" s="2"/>
      <c r="P1048" s="2"/>
      <c r="Q1048" s="2"/>
      <c r="R1048" s="2"/>
      <c r="S1048" s="2"/>
      <c r="T1048" s="2"/>
      <c r="U1048" s="2"/>
      <c r="V1048" s="2"/>
      <c r="W1048" s="2"/>
      <c r="X1048" s="2"/>
      <c r="Y1048" s="2"/>
      <c r="Z1048" s="2"/>
      <c r="AA1048" s="2"/>
      <c r="AB1048" s="2"/>
      <c r="AC1048" s="2"/>
      <c r="AD1048" s="2"/>
      <c r="AE1048" s="2"/>
    </row>
    <row r="1049" spans="2:31" x14ac:dyDescent="0.25">
      <c r="B1049" s="2"/>
      <c r="C1049" s="2"/>
      <c r="D1049" s="2"/>
      <c r="E1049" s="27"/>
      <c r="F1049" s="27"/>
      <c r="G1049" s="2"/>
      <c r="H1049" s="2"/>
      <c r="I1049" s="2"/>
      <c r="J1049" s="2"/>
      <c r="K1049" s="2"/>
      <c r="L1049" s="2"/>
      <c r="M1049" s="2"/>
      <c r="N1049" s="2"/>
      <c r="O1049" s="2"/>
      <c r="P1049" s="2"/>
      <c r="Q1049" s="2"/>
      <c r="R1049" s="2"/>
      <c r="S1049" s="2"/>
      <c r="T1049" s="2"/>
      <c r="U1049" s="2"/>
      <c r="V1049" s="2"/>
      <c r="W1049" s="2"/>
      <c r="X1049" s="2"/>
      <c r="Y1049" s="2"/>
      <c r="Z1049" s="2"/>
      <c r="AA1049" s="2"/>
      <c r="AB1049" s="2"/>
      <c r="AC1049" s="2"/>
      <c r="AD1049" s="2"/>
      <c r="AE1049" s="2"/>
    </row>
    <row r="1050" spans="2:31" x14ac:dyDescent="0.25">
      <c r="B1050" s="2"/>
      <c r="C1050" s="2"/>
      <c r="D1050" s="2"/>
      <c r="E1050" s="27"/>
      <c r="F1050" s="27"/>
      <c r="G1050" s="2"/>
      <c r="H1050" s="2"/>
      <c r="I1050" s="2"/>
      <c r="J1050" s="2"/>
      <c r="K1050" s="2"/>
      <c r="L1050" s="2"/>
      <c r="M1050" s="2"/>
      <c r="N1050" s="2"/>
      <c r="O1050" s="2"/>
      <c r="P1050" s="2"/>
      <c r="Q1050" s="2"/>
      <c r="R1050" s="2"/>
      <c r="S1050" s="2"/>
      <c r="T1050" s="2"/>
      <c r="U1050" s="2"/>
      <c r="V1050" s="2"/>
      <c r="W1050" s="2"/>
      <c r="X1050" s="2"/>
      <c r="Y1050" s="2"/>
      <c r="Z1050" s="2"/>
      <c r="AA1050" s="2"/>
      <c r="AB1050" s="2"/>
      <c r="AC1050" s="2"/>
      <c r="AD1050" s="2"/>
      <c r="AE1050" s="2"/>
    </row>
    <row r="1051" spans="2:31" x14ac:dyDescent="0.25">
      <c r="B1051" s="2"/>
      <c r="C1051" s="2"/>
      <c r="D1051" s="2"/>
      <c r="E1051" s="27"/>
      <c r="F1051" s="27"/>
      <c r="G1051" s="2"/>
      <c r="H1051" s="2"/>
      <c r="I1051" s="2"/>
      <c r="J1051" s="2"/>
      <c r="K1051" s="2"/>
      <c r="L1051" s="2"/>
      <c r="M1051" s="2"/>
      <c r="N1051" s="2"/>
      <c r="O1051" s="2"/>
      <c r="P1051" s="2"/>
      <c r="Q1051" s="2"/>
      <c r="R1051" s="2"/>
      <c r="S1051" s="2"/>
      <c r="T1051" s="2"/>
      <c r="U1051" s="2"/>
      <c r="V1051" s="2"/>
      <c r="W1051" s="2"/>
      <c r="X1051" s="2"/>
      <c r="Y1051" s="2"/>
      <c r="Z1051" s="2"/>
      <c r="AA1051" s="2"/>
      <c r="AB1051" s="2"/>
      <c r="AC1051" s="2"/>
      <c r="AD1051" s="2"/>
      <c r="AE1051" s="2"/>
    </row>
    <row r="1052" spans="2:31" x14ac:dyDescent="0.25">
      <c r="B1052" s="2"/>
      <c r="C1052" s="2"/>
      <c r="D1052" s="2"/>
      <c r="E1052" s="27"/>
      <c r="F1052" s="27"/>
      <c r="G1052" s="2"/>
      <c r="H1052" s="2"/>
      <c r="I1052" s="2"/>
      <c r="J1052" s="2"/>
      <c r="K1052" s="2"/>
      <c r="L1052" s="2"/>
      <c r="M1052" s="2"/>
      <c r="N1052" s="2"/>
      <c r="O1052" s="2"/>
      <c r="P1052" s="2"/>
      <c r="Q1052" s="2"/>
      <c r="R1052" s="2"/>
      <c r="S1052" s="2"/>
      <c r="T1052" s="2"/>
      <c r="U1052" s="2"/>
      <c r="V1052" s="2"/>
      <c r="W1052" s="2"/>
      <c r="X1052" s="2"/>
      <c r="Y1052" s="2"/>
      <c r="Z1052" s="2"/>
      <c r="AA1052" s="2"/>
      <c r="AB1052" s="2"/>
      <c r="AC1052" s="2"/>
      <c r="AD1052" s="2"/>
      <c r="AE1052" s="2"/>
    </row>
    <row r="1053" spans="2:31" x14ac:dyDescent="0.25">
      <c r="B1053" s="2"/>
      <c r="C1053" s="2"/>
      <c r="D1053" s="2"/>
      <c r="E1053" s="27"/>
      <c r="F1053" s="27"/>
      <c r="G1053" s="2"/>
      <c r="H1053" s="2"/>
      <c r="I1053" s="2"/>
      <c r="J1053" s="2"/>
      <c r="K1053" s="2"/>
      <c r="L1053" s="2"/>
      <c r="M1053" s="2"/>
      <c r="N1053" s="2"/>
      <c r="O1053" s="2"/>
      <c r="P1053" s="2"/>
      <c r="Q1053" s="2"/>
      <c r="R1053" s="2"/>
      <c r="S1053" s="2"/>
      <c r="T1053" s="2"/>
      <c r="U1053" s="2"/>
      <c r="V1053" s="2"/>
      <c r="W1053" s="2"/>
      <c r="X1053" s="2"/>
      <c r="Y1053" s="2"/>
      <c r="Z1053" s="2"/>
      <c r="AA1053" s="2"/>
      <c r="AB1053" s="2"/>
      <c r="AC1053" s="2"/>
      <c r="AD1053" s="2"/>
      <c r="AE1053" s="2"/>
    </row>
    <row r="1054" spans="2:31" x14ac:dyDescent="0.25">
      <c r="B1054" s="2"/>
      <c r="C1054" s="2"/>
      <c r="D1054" s="2"/>
      <c r="E1054" s="27"/>
      <c r="F1054" s="27"/>
      <c r="G1054" s="2"/>
      <c r="H1054" s="2"/>
      <c r="I1054" s="2"/>
      <c r="J1054" s="2"/>
      <c r="K1054" s="2"/>
      <c r="L1054" s="2"/>
      <c r="M1054" s="2"/>
      <c r="N1054" s="2"/>
      <c r="O1054" s="2"/>
      <c r="P1054" s="2"/>
      <c r="Q1054" s="2"/>
      <c r="R1054" s="2"/>
      <c r="S1054" s="2"/>
      <c r="T1054" s="2"/>
      <c r="U1054" s="2"/>
      <c r="V1054" s="2"/>
      <c r="W1054" s="2"/>
      <c r="X1054" s="2"/>
      <c r="Y1054" s="2"/>
      <c r="Z1054" s="2"/>
      <c r="AA1054" s="2"/>
      <c r="AB1054" s="2"/>
      <c r="AC1054" s="2"/>
      <c r="AD1054" s="2"/>
      <c r="AE1054" s="2"/>
    </row>
    <row r="1055" spans="2:31" x14ac:dyDescent="0.25">
      <c r="B1055" s="2"/>
      <c r="C1055" s="2"/>
      <c r="D1055" s="2"/>
      <c r="E1055" s="27"/>
      <c r="F1055" s="27"/>
      <c r="G1055" s="2"/>
      <c r="H1055" s="2"/>
      <c r="I1055" s="2"/>
      <c r="J1055" s="2"/>
      <c r="K1055" s="2"/>
      <c r="L1055" s="2"/>
      <c r="M1055" s="2"/>
      <c r="N1055" s="2"/>
      <c r="O1055" s="2"/>
      <c r="P1055" s="2"/>
      <c r="Q1055" s="2"/>
      <c r="R1055" s="2"/>
      <c r="S1055" s="2"/>
      <c r="T1055" s="2"/>
      <c r="U1055" s="2"/>
      <c r="V1055" s="2"/>
      <c r="W1055" s="2"/>
      <c r="X1055" s="2"/>
      <c r="Y1055" s="2"/>
      <c r="Z1055" s="2"/>
      <c r="AA1055" s="2"/>
      <c r="AB1055" s="2"/>
      <c r="AC1055" s="2"/>
      <c r="AD1055" s="2"/>
      <c r="AE1055" s="2"/>
    </row>
    <row r="1056" spans="2:31" x14ac:dyDescent="0.25">
      <c r="B1056" s="2"/>
      <c r="C1056" s="2"/>
      <c r="D1056" s="2"/>
      <c r="E1056" s="27"/>
      <c r="F1056" s="27"/>
      <c r="G1056" s="2"/>
      <c r="H1056" s="2"/>
      <c r="I1056" s="2"/>
      <c r="J1056" s="2"/>
      <c r="K1056" s="2"/>
      <c r="L1056" s="2"/>
      <c r="M1056" s="2"/>
      <c r="N1056" s="2"/>
      <c r="O1056" s="2"/>
      <c r="P1056" s="2"/>
      <c r="Q1056" s="2"/>
      <c r="R1056" s="2"/>
      <c r="S1056" s="2"/>
      <c r="T1056" s="2"/>
      <c r="U1056" s="2"/>
      <c r="V1056" s="2"/>
      <c r="W1056" s="2"/>
      <c r="X1056" s="2"/>
      <c r="Y1056" s="2"/>
      <c r="Z1056" s="2"/>
      <c r="AA1056" s="2"/>
      <c r="AB1056" s="2"/>
      <c r="AC1056" s="2"/>
      <c r="AD1056" s="2"/>
      <c r="AE1056" s="2"/>
    </row>
    <row r="1057" spans="2:31" x14ac:dyDescent="0.25">
      <c r="B1057" s="2"/>
      <c r="C1057" s="2"/>
      <c r="D1057" s="2"/>
      <c r="E1057" s="27"/>
      <c r="F1057" s="27"/>
      <c r="G1057" s="2"/>
      <c r="H1057" s="2"/>
      <c r="I1057" s="2"/>
      <c r="J1057" s="2"/>
      <c r="K1057" s="2"/>
      <c r="L1057" s="2"/>
      <c r="M1057" s="2"/>
      <c r="N1057" s="2"/>
      <c r="O1057" s="2"/>
      <c r="P1057" s="2"/>
      <c r="Q1057" s="2"/>
      <c r="R1057" s="2"/>
      <c r="S1057" s="2"/>
      <c r="T1057" s="2"/>
      <c r="U1057" s="2"/>
      <c r="V1057" s="2"/>
      <c r="W1057" s="2"/>
      <c r="X1057" s="2"/>
      <c r="Y1057" s="2"/>
      <c r="Z1057" s="2"/>
      <c r="AA1057" s="2"/>
      <c r="AB1057" s="2"/>
      <c r="AC1057" s="2"/>
      <c r="AD1057" s="2"/>
      <c r="AE1057" s="2"/>
    </row>
    <row r="1058" spans="2:31" x14ac:dyDescent="0.25">
      <c r="B1058" s="2"/>
      <c r="C1058" s="2"/>
      <c r="D1058" s="2"/>
      <c r="E1058" s="27"/>
      <c r="F1058" s="27"/>
      <c r="G1058" s="2"/>
      <c r="H1058" s="2"/>
      <c r="I1058" s="2"/>
      <c r="J1058" s="2"/>
      <c r="K1058" s="2"/>
      <c r="L1058" s="2"/>
      <c r="M1058" s="2"/>
      <c r="N1058" s="2"/>
      <c r="O1058" s="2"/>
      <c r="P1058" s="2"/>
      <c r="Q1058" s="2"/>
      <c r="R1058" s="2"/>
      <c r="S1058" s="2"/>
      <c r="T1058" s="2"/>
      <c r="U1058" s="2"/>
      <c r="V1058" s="2"/>
      <c r="W1058" s="2"/>
      <c r="X1058" s="2"/>
      <c r="Y1058" s="2"/>
      <c r="Z1058" s="2"/>
      <c r="AA1058" s="2"/>
      <c r="AB1058" s="2"/>
      <c r="AC1058" s="2"/>
      <c r="AD1058" s="2"/>
      <c r="AE1058" s="2"/>
    </row>
    <row r="1059" spans="2:31" x14ac:dyDescent="0.25">
      <c r="B1059" s="2"/>
      <c r="C1059" s="2"/>
      <c r="D1059" s="2"/>
      <c r="E1059" s="27"/>
      <c r="F1059" s="27"/>
      <c r="G1059" s="2"/>
      <c r="H1059" s="2"/>
      <c r="I1059" s="2"/>
      <c r="J1059" s="2"/>
      <c r="K1059" s="2"/>
      <c r="L1059" s="2"/>
      <c r="M1059" s="2"/>
      <c r="N1059" s="2"/>
      <c r="O1059" s="2"/>
      <c r="P1059" s="2"/>
      <c r="Q1059" s="2"/>
      <c r="R1059" s="2"/>
      <c r="S1059" s="2"/>
      <c r="T1059" s="2"/>
      <c r="U1059" s="2"/>
      <c r="V1059" s="2"/>
      <c r="W1059" s="2"/>
      <c r="X1059" s="2"/>
      <c r="Y1059" s="2"/>
      <c r="Z1059" s="2"/>
      <c r="AA1059" s="2"/>
      <c r="AB1059" s="2"/>
      <c r="AC1059" s="2"/>
      <c r="AD1059" s="2"/>
      <c r="AE1059" s="2"/>
    </row>
    <row r="1060" spans="2:31" x14ac:dyDescent="0.25">
      <c r="B1060" s="2"/>
      <c r="C1060" s="2"/>
      <c r="D1060" s="2"/>
      <c r="E1060" s="27"/>
      <c r="F1060" s="27"/>
      <c r="G1060" s="2"/>
      <c r="H1060" s="2"/>
      <c r="I1060" s="2"/>
      <c r="J1060" s="2"/>
      <c r="K1060" s="2"/>
      <c r="L1060" s="2"/>
      <c r="M1060" s="2"/>
      <c r="N1060" s="2"/>
      <c r="O1060" s="2"/>
      <c r="P1060" s="2"/>
      <c r="Q1060" s="2"/>
      <c r="R1060" s="2"/>
      <c r="S1060" s="2"/>
      <c r="T1060" s="2"/>
      <c r="U1060" s="2"/>
      <c r="V1060" s="2"/>
      <c r="W1060" s="2"/>
      <c r="X1060" s="2"/>
      <c r="Y1060" s="2"/>
      <c r="Z1060" s="2"/>
      <c r="AA1060" s="2"/>
      <c r="AB1060" s="2"/>
      <c r="AC1060" s="2"/>
      <c r="AD1060" s="2"/>
      <c r="AE1060" s="2"/>
    </row>
    <row r="1061" spans="2:31" x14ac:dyDescent="0.25">
      <c r="B1061" s="2"/>
      <c r="C1061" s="2"/>
      <c r="D1061" s="2"/>
      <c r="E1061" s="27"/>
      <c r="F1061" s="27"/>
      <c r="G1061" s="2"/>
      <c r="H1061" s="2"/>
      <c r="I1061" s="2"/>
      <c r="J1061" s="2"/>
      <c r="K1061" s="2"/>
      <c r="L1061" s="2"/>
      <c r="M1061" s="2"/>
      <c r="N1061" s="2"/>
      <c r="O1061" s="2"/>
      <c r="P1061" s="2"/>
      <c r="Q1061" s="2"/>
      <c r="R1061" s="2"/>
      <c r="S1061" s="2"/>
      <c r="T1061" s="2"/>
      <c r="U1061" s="2"/>
      <c r="V1061" s="2"/>
      <c r="W1061" s="2"/>
      <c r="X1061" s="2"/>
      <c r="Y1061" s="2"/>
      <c r="Z1061" s="2"/>
      <c r="AA1061" s="2"/>
      <c r="AB1061" s="2"/>
      <c r="AC1061" s="2"/>
      <c r="AD1061" s="2"/>
      <c r="AE1061" s="2"/>
    </row>
    <row r="1062" spans="2:31" x14ac:dyDescent="0.25">
      <c r="B1062" s="2"/>
      <c r="C1062" s="2"/>
      <c r="D1062" s="2"/>
      <c r="E1062" s="27"/>
      <c r="F1062" s="27"/>
      <c r="G1062" s="2"/>
      <c r="H1062" s="2"/>
      <c r="I1062" s="2"/>
      <c r="J1062" s="2"/>
      <c r="K1062" s="2"/>
      <c r="L1062" s="2"/>
      <c r="M1062" s="2"/>
      <c r="N1062" s="2"/>
      <c r="O1062" s="2"/>
      <c r="P1062" s="2"/>
      <c r="Q1062" s="2"/>
      <c r="R1062" s="2"/>
      <c r="S1062" s="2"/>
      <c r="T1062" s="2"/>
      <c r="U1062" s="2"/>
      <c r="V1062" s="2"/>
      <c r="W1062" s="2"/>
      <c r="X1062" s="2"/>
      <c r="Y1062" s="2"/>
      <c r="Z1062" s="2"/>
      <c r="AA1062" s="2"/>
      <c r="AB1062" s="2"/>
      <c r="AC1062" s="2"/>
      <c r="AD1062" s="2"/>
      <c r="AE1062" s="2"/>
    </row>
    <row r="1063" spans="2:31" x14ac:dyDescent="0.25">
      <c r="B1063" s="2"/>
      <c r="C1063" s="2"/>
      <c r="D1063" s="2"/>
      <c r="E1063" s="27"/>
      <c r="F1063" s="27"/>
      <c r="G1063" s="2"/>
      <c r="H1063" s="2"/>
      <c r="I1063" s="2"/>
      <c r="J1063" s="2"/>
      <c r="K1063" s="2"/>
      <c r="L1063" s="2"/>
      <c r="M1063" s="2"/>
      <c r="N1063" s="2"/>
      <c r="O1063" s="2"/>
      <c r="P1063" s="2"/>
      <c r="Q1063" s="2"/>
      <c r="R1063" s="2"/>
      <c r="S1063" s="2"/>
      <c r="T1063" s="2"/>
      <c r="U1063" s="2"/>
      <c r="V1063" s="2"/>
      <c r="W1063" s="2"/>
      <c r="X1063" s="2"/>
      <c r="Y1063" s="2"/>
      <c r="Z1063" s="2"/>
      <c r="AA1063" s="2"/>
      <c r="AB1063" s="2"/>
      <c r="AC1063" s="2"/>
      <c r="AD1063" s="2"/>
      <c r="AE1063" s="2"/>
    </row>
    <row r="1064" spans="2:31" x14ac:dyDescent="0.25">
      <c r="B1064" s="2"/>
      <c r="C1064" s="2"/>
      <c r="D1064" s="2"/>
      <c r="E1064" s="27"/>
      <c r="F1064" s="27"/>
      <c r="G1064" s="2"/>
      <c r="H1064" s="2"/>
      <c r="I1064" s="2"/>
      <c r="J1064" s="2"/>
      <c r="K1064" s="2"/>
      <c r="L1064" s="2"/>
      <c r="M1064" s="2"/>
      <c r="N1064" s="2"/>
      <c r="O1064" s="2"/>
      <c r="P1064" s="2"/>
      <c r="Q1064" s="2"/>
      <c r="R1064" s="2"/>
      <c r="S1064" s="2"/>
      <c r="T1064" s="2"/>
      <c r="U1064" s="2"/>
      <c r="V1064" s="2"/>
      <c r="W1064" s="2"/>
      <c r="X1064" s="2"/>
      <c r="Y1064" s="2"/>
      <c r="Z1064" s="2"/>
      <c r="AA1064" s="2"/>
      <c r="AB1064" s="2"/>
      <c r="AC1064" s="2"/>
      <c r="AD1064" s="2"/>
      <c r="AE1064" s="2"/>
    </row>
    <row r="1065" spans="2:31" x14ac:dyDescent="0.25">
      <c r="B1065" s="2"/>
      <c r="C1065" s="2"/>
      <c r="D1065" s="2"/>
      <c r="E1065" s="27"/>
      <c r="F1065" s="27"/>
      <c r="G1065" s="2"/>
      <c r="H1065" s="2"/>
      <c r="I1065" s="2"/>
      <c r="J1065" s="2"/>
      <c r="K1065" s="2"/>
      <c r="L1065" s="2"/>
      <c r="M1065" s="2"/>
      <c r="N1065" s="2"/>
      <c r="O1065" s="2"/>
      <c r="P1065" s="2"/>
      <c r="Q1065" s="2"/>
      <c r="R1065" s="2"/>
      <c r="S1065" s="2"/>
      <c r="T1065" s="2"/>
      <c r="U1065" s="2"/>
      <c r="V1065" s="2"/>
      <c r="W1065" s="2"/>
      <c r="X1065" s="2"/>
      <c r="Y1065" s="2"/>
      <c r="Z1065" s="2"/>
      <c r="AA1065" s="2"/>
      <c r="AB1065" s="2"/>
      <c r="AC1065" s="2"/>
      <c r="AD1065" s="2"/>
      <c r="AE1065" s="2"/>
    </row>
    <row r="1066" spans="2:31" x14ac:dyDescent="0.25">
      <c r="B1066" s="2"/>
      <c r="C1066" s="2"/>
      <c r="D1066" s="2"/>
      <c r="E1066" s="27"/>
      <c r="F1066" s="27"/>
      <c r="G1066" s="2"/>
      <c r="H1066" s="2"/>
      <c r="I1066" s="2"/>
      <c r="J1066" s="2"/>
      <c r="K1066" s="2"/>
      <c r="L1066" s="2"/>
      <c r="M1066" s="2"/>
      <c r="N1066" s="2"/>
      <c r="O1066" s="2"/>
      <c r="P1066" s="2"/>
      <c r="Q1066" s="2"/>
      <c r="R1066" s="2"/>
      <c r="S1066" s="2"/>
      <c r="T1066" s="2"/>
      <c r="U1066" s="2"/>
      <c r="V1066" s="2"/>
      <c r="W1066" s="2"/>
      <c r="X1066" s="2"/>
      <c r="Y1066" s="2"/>
      <c r="Z1066" s="2"/>
      <c r="AA1066" s="2"/>
      <c r="AB1066" s="2"/>
      <c r="AC1066" s="2"/>
      <c r="AD1066" s="2"/>
      <c r="AE1066" s="2"/>
    </row>
    <row r="1067" spans="2:31" x14ac:dyDescent="0.25">
      <c r="B1067" s="2"/>
      <c r="C1067" s="2"/>
      <c r="D1067" s="2"/>
      <c r="E1067" s="27"/>
      <c r="F1067" s="27"/>
      <c r="G1067" s="2"/>
      <c r="H1067" s="2"/>
      <c r="I1067" s="2"/>
      <c r="J1067" s="2"/>
      <c r="K1067" s="2"/>
      <c r="L1067" s="2"/>
      <c r="M1067" s="2"/>
      <c r="N1067" s="2"/>
      <c r="O1067" s="2"/>
      <c r="P1067" s="2"/>
      <c r="Q1067" s="2"/>
      <c r="R1067" s="2"/>
      <c r="S1067" s="2"/>
      <c r="T1067" s="2"/>
      <c r="U1067" s="2"/>
      <c r="V1067" s="2"/>
      <c r="W1067" s="2"/>
      <c r="X1067" s="2"/>
      <c r="Y1067" s="2"/>
      <c r="Z1067" s="2"/>
      <c r="AA1067" s="2"/>
      <c r="AB1067" s="2"/>
      <c r="AC1067" s="2"/>
      <c r="AD1067" s="2"/>
      <c r="AE1067" s="2"/>
    </row>
    <row r="1068" spans="2:31" x14ac:dyDescent="0.25">
      <c r="B1068" s="2"/>
      <c r="C1068" s="2"/>
      <c r="D1068" s="2"/>
      <c r="E1068" s="27"/>
      <c r="F1068" s="27"/>
      <c r="G1068" s="2"/>
      <c r="H1068" s="2"/>
      <c r="I1068" s="2"/>
      <c r="J1068" s="2"/>
      <c r="K1068" s="2"/>
      <c r="L1068" s="2"/>
      <c r="M1068" s="2"/>
      <c r="N1068" s="2"/>
      <c r="O1068" s="2"/>
      <c r="P1068" s="2"/>
      <c r="Q1068" s="2"/>
      <c r="R1068" s="2"/>
      <c r="S1068" s="2"/>
      <c r="T1068" s="2"/>
      <c r="U1068" s="2"/>
      <c r="V1068" s="2"/>
      <c r="W1068" s="2"/>
      <c r="X1068" s="2"/>
      <c r="Y1068" s="2"/>
      <c r="Z1068" s="2"/>
      <c r="AA1068" s="2"/>
      <c r="AB1068" s="2"/>
      <c r="AC1068" s="2"/>
      <c r="AD1068" s="2"/>
      <c r="AE1068" s="2"/>
    </row>
    <row r="1069" spans="2:31" x14ac:dyDescent="0.25">
      <c r="B1069" s="2"/>
      <c r="C1069" s="2"/>
      <c r="D1069" s="2"/>
      <c r="E1069" s="27"/>
      <c r="F1069" s="27"/>
      <c r="G1069" s="2"/>
      <c r="H1069" s="2"/>
      <c r="I1069" s="2"/>
      <c r="J1069" s="2"/>
      <c r="K1069" s="2"/>
      <c r="L1069" s="2"/>
      <c r="M1069" s="2"/>
      <c r="N1069" s="2"/>
      <c r="O1069" s="2"/>
      <c r="P1069" s="2"/>
      <c r="Q1069" s="2"/>
      <c r="R1069" s="2"/>
      <c r="S1069" s="2"/>
      <c r="T1069" s="2"/>
      <c r="U1069" s="2"/>
      <c r="V1069" s="2"/>
      <c r="W1069" s="2"/>
      <c r="X1069" s="2"/>
      <c r="Y1069" s="2"/>
      <c r="Z1069" s="2"/>
      <c r="AA1069" s="2"/>
      <c r="AB1069" s="2"/>
      <c r="AC1069" s="2"/>
      <c r="AD1069" s="2"/>
      <c r="AE1069" s="2"/>
    </row>
    <row r="1070" spans="2:31" x14ac:dyDescent="0.25">
      <c r="B1070" s="2"/>
      <c r="C1070" s="2"/>
      <c r="D1070" s="2"/>
      <c r="E1070" s="27"/>
      <c r="F1070" s="27"/>
      <c r="G1070" s="2"/>
      <c r="H1070" s="2"/>
      <c r="I1070" s="2"/>
      <c r="J1070" s="2"/>
      <c r="K1070" s="2"/>
      <c r="L1070" s="2"/>
      <c r="M1070" s="2"/>
      <c r="N1070" s="2"/>
      <c r="O1070" s="2"/>
      <c r="P1070" s="2"/>
      <c r="Q1070" s="2"/>
      <c r="R1070" s="2"/>
      <c r="S1070" s="2"/>
      <c r="T1070" s="2"/>
      <c r="U1070" s="2"/>
      <c r="V1070" s="2"/>
      <c r="W1070" s="2"/>
      <c r="X1070" s="2"/>
      <c r="Y1070" s="2"/>
      <c r="Z1070" s="2"/>
      <c r="AA1070" s="2"/>
      <c r="AB1070" s="2"/>
      <c r="AC1070" s="2"/>
      <c r="AD1070" s="2"/>
      <c r="AE1070" s="2"/>
    </row>
    <row r="1071" spans="2:31" x14ac:dyDescent="0.25">
      <c r="B1071" s="2"/>
      <c r="C1071" s="2"/>
      <c r="D1071" s="2"/>
      <c r="E1071" s="27"/>
      <c r="F1071" s="27"/>
      <c r="G1071" s="2"/>
      <c r="H1071" s="2"/>
      <c r="I1071" s="2"/>
      <c r="J1071" s="2"/>
      <c r="K1071" s="2"/>
      <c r="L1071" s="2"/>
      <c r="M1071" s="2"/>
      <c r="N1071" s="2"/>
      <c r="O1071" s="2"/>
      <c r="P1071" s="2"/>
      <c r="Q1071" s="2"/>
      <c r="R1071" s="2"/>
      <c r="S1071" s="2"/>
      <c r="T1071" s="2"/>
      <c r="U1071" s="2"/>
      <c r="V1071" s="2"/>
      <c r="W1071" s="2"/>
      <c r="X1071" s="2"/>
      <c r="Y1071" s="2"/>
      <c r="Z1071" s="2"/>
      <c r="AA1071" s="2"/>
      <c r="AB1071" s="2"/>
      <c r="AC1071" s="2"/>
      <c r="AD1071" s="2"/>
      <c r="AE1071" s="2"/>
    </row>
    <row r="1072" spans="2:31" x14ac:dyDescent="0.25">
      <c r="B1072" s="2"/>
      <c r="C1072" s="2"/>
      <c r="D1072" s="2"/>
      <c r="E1072" s="27"/>
      <c r="F1072" s="27"/>
      <c r="G1072" s="2"/>
      <c r="H1072" s="2"/>
      <c r="I1072" s="2"/>
      <c r="J1072" s="2"/>
      <c r="K1072" s="2"/>
      <c r="L1072" s="2"/>
      <c r="M1072" s="2"/>
      <c r="N1072" s="2"/>
      <c r="O1072" s="2"/>
      <c r="P1072" s="2"/>
      <c r="Q1072" s="2"/>
      <c r="R1072" s="2"/>
      <c r="S1072" s="2"/>
      <c r="T1072" s="2"/>
      <c r="U1072" s="2"/>
      <c r="V1072" s="2"/>
      <c r="W1072" s="2"/>
      <c r="X1072" s="2"/>
      <c r="Y1072" s="2"/>
      <c r="Z1072" s="2"/>
      <c r="AA1072" s="2"/>
      <c r="AB1072" s="2"/>
      <c r="AC1072" s="2"/>
      <c r="AD1072" s="2"/>
      <c r="AE1072" s="2"/>
    </row>
    <row r="1073" spans="2:31" x14ac:dyDescent="0.25">
      <c r="B1073" s="2"/>
      <c r="C1073" s="2"/>
      <c r="D1073" s="2"/>
      <c r="E1073" s="27"/>
      <c r="F1073" s="27"/>
      <c r="G1073" s="2"/>
      <c r="H1073" s="2"/>
      <c r="I1073" s="2"/>
      <c r="J1073" s="2"/>
      <c r="K1073" s="2"/>
      <c r="L1073" s="2"/>
      <c r="M1073" s="2"/>
      <c r="N1073" s="2"/>
      <c r="O1073" s="2"/>
      <c r="P1073" s="2"/>
      <c r="Q1073" s="2"/>
      <c r="R1073" s="2"/>
      <c r="S1073" s="2"/>
      <c r="T1073" s="2"/>
      <c r="U1073" s="2"/>
      <c r="V1073" s="2"/>
      <c r="W1073" s="2"/>
      <c r="X1073" s="2"/>
      <c r="Y1073" s="2"/>
      <c r="Z1073" s="2"/>
      <c r="AA1073" s="2"/>
      <c r="AB1073" s="2"/>
      <c r="AC1073" s="2"/>
      <c r="AD1073" s="2"/>
      <c r="AE1073" s="2"/>
    </row>
    <row r="1074" spans="2:31" x14ac:dyDescent="0.25">
      <c r="B1074" s="2"/>
      <c r="C1074" s="2"/>
      <c r="D1074" s="2"/>
      <c r="E1074" s="27"/>
      <c r="F1074" s="27"/>
      <c r="G1074" s="2"/>
      <c r="H1074" s="2"/>
      <c r="I1074" s="2"/>
      <c r="J1074" s="2"/>
      <c r="K1074" s="2"/>
      <c r="L1074" s="2"/>
      <c r="M1074" s="2"/>
      <c r="N1074" s="2"/>
      <c r="O1074" s="2"/>
      <c r="P1074" s="2"/>
      <c r="Q1074" s="2"/>
      <c r="R1074" s="2"/>
      <c r="S1074" s="2"/>
      <c r="T1074" s="2"/>
      <c r="U1074" s="2"/>
      <c r="V1074" s="2"/>
      <c r="W1074" s="2"/>
      <c r="X1074" s="2"/>
      <c r="Y1074" s="2"/>
      <c r="Z1074" s="2"/>
      <c r="AA1074" s="2"/>
      <c r="AB1074" s="2"/>
      <c r="AC1074" s="2"/>
      <c r="AD1074" s="2"/>
      <c r="AE1074" s="2"/>
    </row>
    <row r="1075" spans="2:31" x14ac:dyDescent="0.25">
      <c r="B1075" s="2"/>
      <c r="C1075" s="2"/>
      <c r="D1075" s="2"/>
      <c r="E1075" s="27"/>
      <c r="F1075" s="27"/>
      <c r="G1075" s="2"/>
      <c r="H1075" s="2"/>
      <c r="I1075" s="2"/>
      <c r="J1075" s="2"/>
      <c r="K1075" s="2"/>
      <c r="L1075" s="2"/>
      <c r="M1075" s="2"/>
      <c r="N1075" s="2"/>
      <c r="O1075" s="2"/>
      <c r="P1075" s="2"/>
      <c r="Q1075" s="2"/>
      <c r="R1075" s="2"/>
      <c r="S1075" s="2"/>
      <c r="T1075" s="2"/>
      <c r="U1075" s="2"/>
      <c r="V1075" s="2"/>
      <c r="W1075" s="2"/>
      <c r="X1075" s="2"/>
      <c r="Y1075" s="2"/>
      <c r="Z1075" s="2"/>
      <c r="AA1075" s="2"/>
      <c r="AB1075" s="2"/>
      <c r="AC1075" s="2"/>
      <c r="AD1075" s="2"/>
      <c r="AE1075" s="2"/>
    </row>
    <row r="1076" spans="2:31" x14ac:dyDescent="0.25">
      <c r="B1076" s="2"/>
      <c r="C1076" s="2"/>
      <c r="D1076" s="2"/>
      <c r="E1076" s="27"/>
      <c r="F1076" s="27"/>
      <c r="G1076" s="2"/>
      <c r="H1076" s="2"/>
      <c r="I1076" s="2"/>
      <c r="J1076" s="2"/>
      <c r="K1076" s="2"/>
      <c r="L1076" s="2"/>
      <c r="M1076" s="2"/>
      <c r="N1076" s="2"/>
      <c r="O1076" s="2"/>
      <c r="P1076" s="2"/>
      <c r="Q1076" s="2"/>
      <c r="R1076" s="2"/>
      <c r="S1076" s="2"/>
      <c r="T1076" s="2"/>
      <c r="U1076" s="2"/>
      <c r="V1076" s="2"/>
      <c r="W1076" s="2"/>
      <c r="X1076" s="2"/>
      <c r="Y1076" s="2"/>
      <c r="Z1076" s="2"/>
      <c r="AA1076" s="2"/>
      <c r="AB1076" s="2"/>
      <c r="AC1076" s="2"/>
      <c r="AD1076" s="2"/>
      <c r="AE1076" s="2"/>
    </row>
    <row r="1077" spans="2:31" x14ac:dyDescent="0.25">
      <c r="B1077" s="2"/>
      <c r="C1077" s="2"/>
      <c r="D1077" s="2"/>
      <c r="E1077" s="27"/>
      <c r="F1077" s="27"/>
      <c r="G1077" s="2"/>
      <c r="H1077" s="2"/>
      <c r="I1077" s="2"/>
      <c r="J1077" s="2"/>
      <c r="K1077" s="2"/>
      <c r="L1077" s="2"/>
      <c r="M1077" s="2"/>
      <c r="N1077" s="2"/>
      <c r="O1077" s="2"/>
      <c r="P1077" s="2"/>
      <c r="Q1077" s="2"/>
      <c r="R1077" s="2"/>
      <c r="S1077" s="2"/>
      <c r="T1077" s="2"/>
      <c r="U1077" s="2"/>
      <c r="V1077" s="2"/>
      <c r="W1077" s="2"/>
      <c r="X1077" s="2"/>
      <c r="Y1077" s="2"/>
      <c r="Z1077" s="2"/>
      <c r="AA1077" s="2"/>
      <c r="AB1077" s="2"/>
      <c r="AC1077" s="2"/>
      <c r="AD1077" s="2"/>
      <c r="AE1077" s="2"/>
    </row>
    <row r="1078" spans="2:31" x14ac:dyDescent="0.25">
      <c r="B1078" s="2"/>
      <c r="C1078" s="2"/>
      <c r="D1078" s="2"/>
      <c r="E1078" s="27"/>
      <c r="F1078" s="27"/>
      <c r="G1078" s="2"/>
      <c r="H1078" s="2"/>
      <c r="I1078" s="2"/>
      <c r="J1078" s="2"/>
      <c r="K1078" s="2"/>
      <c r="L1078" s="2"/>
      <c r="M1078" s="2"/>
      <c r="N1078" s="2"/>
      <c r="O1078" s="2"/>
      <c r="P1078" s="2"/>
      <c r="Q1078" s="2"/>
      <c r="R1078" s="2"/>
      <c r="S1078" s="2"/>
      <c r="T1078" s="2"/>
      <c r="U1078" s="2"/>
      <c r="V1078" s="2"/>
      <c r="W1078" s="2"/>
      <c r="X1078" s="2"/>
      <c r="Y1078" s="2"/>
      <c r="Z1078" s="2"/>
      <c r="AA1078" s="2"/>
      <c r="AB1078" s="2"/>
      <c r="AC1078" s="2"/>
      <c r="AD1078" s="2"/>
      <c r="AE1078" s="2"/>
    </row>
    <row r="1079" spans="2:31" x14ac:dyDescent="0.25">
      <c r="B1079" s="2"/>
      <c r="C1079" s="2"/>
      <c r="D1079" s="2"/>
      <c r="E1079" s="27"/>
      <c r="F1079" s="27"/>
      <c r="G1079" s="2"/>
      <c r="H1079" s="2"/>
      <c r="I1079" s="2"/>
      <c r="J1079" s="2"/>
      <c r="K1079" s="2"/>
      <c r="L1079" s="2"/>
      <c r="M1079" s="2"/>
      <c r="N1079" s="2"/>
      <c r="O1079" s="2"/>
      <c r="P1079" s="2"/>
      <c r="Q1079" s="2"/>
      <c r="R1079" s="2"/>
      <c r="S1079" s="2"/>
      <c r="T1079" s="2"/>
      <c r="U1079" s="2"/>
      <c r="V1079" s="2"/>
      <c r="W1079" s="2"/>
      <c r="X1079" s="2"/>
      <c r="Y1079" s="2"/>
      <c r="Z1079" s="2"/>
      <c r="AA1079" s="2"/>
      <c r="AB1079" s="2"/>
      <c r="AC1079" s="2"/>
      <c r="AD1079" s="2"/>
      <c r="AE1079" s="2"/>
    </row>
    <row r="1080" spans="2:31" x14ac:dyDescent="0.25">
      <c r="B1080" s="2"/>
      <c r="C1080" s="2"/>
      <c r="D1080" s="2"/>
      <c r="E1080" s="27"/>
      <c r="F1080" s="27"/>
      <c r="G1080" s="2"/>
      <c r="H1080" s="2"/>
      <c r="I1080" s="2"/>
      <c r="J1080" s="2"/>
      <c r="K1080" s="2"/>
      <c r="L1080" s="2"/>
      <c r="M1080" s="2"/>
      <c r="N1080" s="2"/>
      <c r="O1080" s="2"/>
      <c r="P1080" s="2"/>
      <c r="Q1080" s="2"/>
      <c r="R1080" s="2"/>
      <c r="S1080" s="2"/>
      <c r="T1080" s="2"/>
      <c r="U1080" s="2"/>
      <c r="V1080" s="2"/>
      <c r="W1080" s="2"/>
      <c r="X1080" s="2"/>
      <c r="Y1080" s="2"/>
      <c r="Z1080" s="2"/>
      <c r="AA1080" s="2"/>
      <c r="AB1080" s="2"/>
      <c r="AC1080" s="2"/>
      <c r="AD1080" s="2"/>
      <c r="AE1080" s="2"/>
    </row>
    <row r="1081" spans="2:31" x14ac:dyDescent="0.25">
      <c r="B1081" s="2"/>
      <c r="C1081" s="2"/>
      <c r="D1081" s="2"/>
      <c r="E1081" s="27"/>
      <c r="F1081" s="27"/>
      <c r="G1081" s="2"/>
      <c r="H1081" s="2"/>
      <c r="I1081" s="2"/>
      <c r="J1081" s="2"/>
      <c r="K1081" s="2"/>
      <c r="L1081" s="2"/>
      <c r="M1081" s="2"/>
      <c r="N1081" s="2"/>
      <c r="O1081" s="2"/>
      <c r="P1081" s="2"/>
      <c r="Q1081" s="2"/>
      <c r="R1081" s="2"/>
      <c r="S1081" s="2"/>
      <c r="T1081" s="2"/>
      <c r="U1081" s="2"/>
      <c r="V1081" s="2"/>
      <c r="W1081" s="2"/>
      <c r="X1081" s="2"/>
      <c r="Y1081" s="2"/>
      <c r="Z1081" s="2"/>
      <c r="AA1081" s="2"/>
      <c r="AB1081" s="2"/>
      <c r="AC1081" s="2"/>
      <c r="AD1081" s="2"/>
      <c r="AE1081" s="2"/>
    </row>
    <row r="1082" spans="2:31" x14ac:dyDescent="0.25">
      <c r="B1082" s="2"/>
      <c r="C1082" s="2"/>
      <c r="D1082" s="2"/>
      <c r="E1082" s="27"/>
      <c r="F1082" s="27"/>
      <c r="G1082" s="2"/>
      <c r="H1082" s="2"/>
      <c r="I1082" s="2"/>
      <c r="J1082" s="2"/>
      <c r="K1082" s="2"/>
      <c r="L1082" s="2"/>
      <c r="M1082" s="2"/>
      <c r="N1082" s="2"/>
      <c r="O1082" s="2"/>
      <c r="P1082" s="2"/>
      <c r="Q1082" s="2"/>
      <c r="R1082" s="2"/>
      <c r="S1082" s="2"/>
      <c r="T1082" s="2"/>
      <c r="U1082" s="2"/>
      <c r="V1082" s="2"/>
      <c r="W1082" s="2"/>
      <c r="X1082" s="2"/>
      <c r="Y1082" s="2"/>
      <c r="Z1082" s="2"/>
      <c r="AA1082" s="2"/>
      <c r="AB1082" s="2"/>
      <c r="AC1082" s="2"/>
      <c r="AD1082" s="2"/>
      <c r="AE1082" s="2"/>
    </row>
    <row r="1083" spans="2:31" x14ac:dyDescent="0.25">
      <c r="B1083" s="2"/>
      <c r="C1083" s="2"/>
      <c r="D1083" s="2"/>
      <c r="E1083" s="27"/>
      <c r="F1083" s="27"/>
      <c r="G1083" s="2"/>
      <c r="H1083" s="2"/>
      <c r="I1083" s="2"/>
      <c r="J1083" s="2"/>
      <c r="K1083" s="2"/>
      <c r="L1083" s="2"/>
      <c r="M1083" s="2"/>
      <c r="N1083" s="2"/>
      <c r="O1083" s="2"/>
      <c r="P1083" s="2"/>
      <c r="Q1083" s="2"/>
      <c r="R1083" s="2"/>
      <c r="S1083" s="2"/>
      <c r="T1083" s="2"/>
      <c r="U1083" s="2"/>
      <c r="V1083" s="2"/>
      <c r="W1083" s="2"/>
      <c r="X1083" s="2"/>
      <c r="Y1083" s="2"/>
      <c r="Z1083" s="2"/>
      <c r="AA1083" s="2"/>
      <c r="AB1083" s="2"/>
      <c r="AC1083" s="2"/>
      <c r="AD1083" s="2"/>
      <c r="AE1083" s="2"/>
    </row>
    <row r="1084" spans="2:31" x14ac:dyDescent="0.25">
      <c r="B1084" s="2"/>
      <c r="C1084" s="2"/>
      <c r="D1084" s="2"/>
      <c r="E1084" s="27"/>
      <c r="F1084" s="27"/>
      <c r="G1084" s="2"/>
      <c r="H1084" s="2"/>
      <c r="I1084" s="2"/>
      <c r="J1084" s="2"/>
      <c r="K1084" s="2"/>
      <c r="L1084" s="2"/>
      <c r="M1084" s="2"/>
      <c r="N1084" s="2"/>
      <c r="O1084" s="2"/>
      <c r="P1084" s="2"/>
      <c r="Q1084" s="2"/>
      <c r="R1084" s="2"/>
      <c r="S1084" s="2"/>
      <c r="T1084" s="2"/>
      <c r="U1084" s="2"/>
      <c r="V1084" s="2"/>
      <c r="W1084" s="2"/>
      <c r="X1084" s="2"/>
      <c r="Y1084" s="2"/>
      <c r="Z1084" s="2"/>
      <c r="AA1084" s="2"/>
      <c r="AB1084" s="2"/>
      <c r="AC1084" s="2"/>
      <c r="AD1084" s="2"/>
      <c r="AE1084" s="2"/>
    </row>
    <row r="1085" spans="2:31" x14ac:dyDescent="0.25">
      <c r="B1085" s="2"/>
      <c r="C1085" s="2"/>
      <c r="D1085" s="2"/>
      <c r="E1085" s="27"/>
      <c r="F1085" s="27"/>
      <c r="G1085" s="2"/>
      <c r="H1085" s="2"/>
      <c r="I1085" s="2"/>
      <c r="J1085" s="2"/>
      <c r="K1085" s="2"/>
      <c r="L1085" s="2"/>
      <c r="M1085" s="2"/>
      <c r="N1085" s="2"/>
      <c r="O1085" s="2"/>
      <c r="P1085" s="2"/>
      <c r="Q1085" s="2"/>
      <c r="R1085" s="2"/>
      <c r="S1085" s="2"/>
      <c r="T1085" s="2"/>
      <c r="U1085" s="2"/>
      <c r="V1085" s="2"/>
      <c r="W1085" s="2"/>
      <c r="X1085" s="2"/>
      <c r="Y1085" s="2"/>
      <c r="Z1085" s="2"/>
      <c r="AA1085" s="2"/>
      <c r="AB1085" s="2"/>
      <c r="AC1085" s="2"/>
      <c r="AD1085" s="2"/>
      <c r="AE1085" s="2"/>
    </row>
    <row r="1086" spans="2:31" x14ac:dyDescent="0.25">
      <c r="B1086" s="2"/>
      <c r="C1086" s="2"/>
      <c r="D1086" s="2"/>
      <c r="E1086" s="27"/>
      <c r="F1086" s="27"/>
      <c r="G1086" s="2"/>
      <c r="H1086" s="2"/>
      <c r="I1086" s="2"/>
      <c r="J1086" s="2"/>
      <c r="K1086" s="2"/>
      <c r="L1086" s="2"/>
      <c r="M1086" s="2"/>
      <c r="N1086" s="2"/>
      <c r="O1086" s="2"/>
      <c r="P1086" s="2"/>
      <c r="Q1086" s="2"/>
      <c r="R1086" s="2"/>
      <c r="S1086" s="2"/>
      <c r="T1086" s="2"/>
      <c r="U1086" s="2"/>
      <c r="V1086" s="2"/>
      <c r="W1086" s="2"/>
      <c r="X1086" s="2"/>
      <c r="Y1086" s="2"/>
      <c r="Z1086" s="2"/>
      <c r="AA1086" s="2"/>
      <c r="AB1086" s="2"/>
      <c r="AC1086" s="2"/>
      <c r="AD1086" s="2"/>
      <c r="AE1086" s="2"/>
    </row>
    <row r="1087" spans="2:31" x14ac:dyDescent="0.25">
      <c r="B1087" s="2"/>
      <c r="C1087" s="2"/>
      <c r="D1087" s="2"/>
      <c r="E1087" s="27"/>
      <c r="F1087" s="27"/>
      <c r="G1087" s="2"/>
      <c r="H1087" s="2"/>
      <c r="I1087" s="2"/>
      <c r="J1087" s="2"/>
      <c r="K1087" s="2"/>
      <c r="L1087" s="2"/>
      <c r="M1087" s="2"/>
      <c r="N1087" s="2"/>
      <c r="O1087" s="2"/>
      <c r="P1087" s="2"/>
      <c r="Q1087" s="2"/>
      <c r="R1087" s="2"/>
      <c r="S1087" s="2"/>
      <c r="T1087" s="2"/>
      <c r="U1087" s="2"/>
      <c r="V1087" s="2"/>
      <c r="W1087" s="2"/>
      <c r="X1087" s="2"/>
      <c r="Y1087" s="2"/>
      <c r="Z1087" s="2"/>
      <c r="AA1087" s="2"/>
      <c r="AB1087" s="2"/>
      <c r="AC1087" s="2"/>
      <c r="AD1087" s="2"/>
      <c r="AE1087" s="2"/>
    </row>
    <row r="1088" spans="2:31" x14ac:dyDescent="0.25">
      <c r="B1088" s="2"/>
      <c r="C1088" s="2"/>
      <c r="D1088" s="2"/>
      <c r="E1088" s="27"/>
      <c r="F1088" s="27"/>
      <c r="G1088" s="2"/>
      <c r="H1088" s="2"/>
      <c r="I1088" s="2"/>
      <c r="J1088" s="2"/>
      <c r="K1088" s="2"/>
      <c r="L1088" s="2"/>
      <c r="M1088" s="2"/>
      <c r="N1088" s="2"/>
      <c r="O1088" s="2"/>
      <c r="P1088" s="2"/>
      <c r="Q1088" s="2"/>
      <c r="R1088" s="2"/>
      <c r="S1088" s="2"/>
      <c r="T1088" s="2"/>
      <c r="U1088" s="2"/>
      <c r="V1088" s="2"/>
      <c r="W1088" s="2"/>
      <c r="X1088" s="2"/>
      <c r="Y1088" s="2"/>
      <c r="Z1088" s="2"/>
      <c r="AA1088" s="2"/>
      <c r="AB1088" s="2"/>
      <c r="AC1088" s="2"/>
      <c r="AD1088" s="2"/>
      <c r="AE1088" s="2"/>
    </row>
    <row r="1089" spans="2:31" x14ac:dyDescent="0.25">
      <c r="B1089" s="2"/>
      <c r="C1089" s="2"/>
      <c r="D1089" s="2"/>
      <c r="E1089" s="27"/>
      <c r="F1089" s="27"/>
      <c r="G1089" s="2"/>
      <c r="H1089" s="2"/>
      <c r="I1089" s="2"/>
      <c r="J1089" s="2"/>
      <c r="K1089" s="2"/>
      <c r="L1089" s="2"/>
      <c r="M1089" s="2"/>
      <c r="N1089" s="2"/>
      <c r="O1089" s="2"/>
      <c r="P1089" s="2"/>
      <c r="Q1089" s="2"/>
      <c r="R1089" s="2"/>
      <c r="S1089" s="2"/>
      <c r="T1089" s="2"/>
      <c r="U1089" s="2"/>
      <c r="V1089" s="2"/>
      <c r="W1089" s="2"/>
      <c r="X1089" s="2"/>
      <c r="Y1089" s="2"/>
      <c r="Z1089" s="2"/>
      <c r="AA1089" s="2"/>
      <c r="AB1089" s="2"/>
      <c r="AC1089" s="2"/>
      <c r="AD1089" s="2"/>
      <c r="AE1089" s="2"/>
    </row>
    <row r="1090" spans="2:31" x14ac:dyDescent="0.25">
      <c r="B1090" s="2"/>
      <c r="C1090" s="2"/>
      <c r="D1090" s="2"/>
      <c r="E1090" s="27"/>
      <c r="F1090" s="27"/>
      <c r="G1090" s="2"/>
      <c r="H1090" s="2"/>
      <c r="I1090" s="2"/>
      <c r="J1090" s="2"/>
      <c r="K1090" s="2"/>
      <c r="L1090" s="2"/>
      <c r="M1090" s="2"/>
      <c r="N1090" s="2"/>
      <c r="O1090" s="2"/>
      <c r="P1090" s="2"/>
      <c r="Q1090" s="2"/>
      <c r="R1090" s="2"/>
      <c r="S1090" s="2"/>
      <c r="T1090" s="2"/>
      <c r="U1090" s="2"/>
      <c r="V1090" s="2"/>
      <c r="W1090" s="2"/>
      <c r="X1090" s="2"/>
      <c r="Y1090" s="2"/>
      <c r="Z1090" s="2"/>
      <c r="AA1090" s="2"/>
      <c r="AB1090" s="2"/>
      <c r="AC1090" s="2"/>
      <c r="AD1090" s="2"/>
      <c r="AE1090" s="2"/>
    </row>
    <row r="1091" spans="2:31" x14ac:dyDescent="0.25">
      <c r="B1091" s="2"/>
      <c r="C1091" s="2"/>
      <c r="D1091" s="2"/>
      <c r="E1091" s="27"/>
      <c r="F1091" s="27"/>
      <c r="G1091" s="2"/>
      <c r="H1091" s="2"/>
      <c r="I1091" s="2"/>
      <c r="J1091" s="2"/>
      <c r="K1091" s="2"/>
      <c r="L1091" s="2"/>
      <c r="M1091" s="2"/>
      <c r="N1091" s="2"/>
      <c r="O1091" s="2"/>
      <c r="P1091" s="2"/>
      <c r="Q1091" s="2"/>
      <c r="R1091" s="2"/>
      <c r="S1091" s="2"/>
      <c r="T1091" s="2"/>
      <c r="U1091" s="2"/>
      <c r="V1091" s="2"/>
      <c r="W1091" s="2"/>
      <c r="X1091" s="2"/>
      <c r="Y1091" s="2"/>
      <c r="Z1091" s="2"/>
      <c r="AA1091" s="2"/>
      <c r="AB1091" s="2"/>
      <c r="AC1091" s="2"/>
      <c r="AD1091" s="2"/>
      <c r="AE1091" s="2"/>
    </row>
    <row r="1092" spans="2:31" x14ac:dyDescent="0.25">
      <c r="B1092" s="2"/>
      <c r="C1092" s="2"/>
      <c r="D1092" s="2"/>
      <c r="E1092" s="27"/>
      <c r="F1092" s="27"/>
      <c r="G1092" s="2"/>
      <c r="H1092" s="2"/>
      <c r="I1092" s="2"/>
      <c r="J1092" s="2"/>
      <c r="K1092" s="2"/>
      <c r="L1092" s="2"/>
      <c r="M1092" s="2"/>
      <c r="N1092" s="2"/>
      <c r="O1092" s="2"/>
      <c r="P1092" s="2"/>
      <c r="Q1092" s="2"/>
      <c r="R1092" s="2"/>
      <c r="S1092" s="2"/>
      <c r="T1092" s="2"/>
      <c r="U1092" s="2"/>
      <c r="V1092" s="2"/>
      <c r="W1092" s="2"/>
      <c r="X1092" s="2"/>
      <c r="Y1092" s="2"/>
      <c r="Z1092" s="2"/>
      <c r="AA1092" s="2"/>
      <c r="AB1092" s="2"/>
      <c r="AC1092" s="2"/>
      <c r="AD1092" s="2"/>
      <c r="AE1092" s="2"/>
    </row>
    <row r="1093" spans="2:31" x14ac:dyDescent="0.25">
      <c r="B1093" s="2"/>
      <c r="C1093" s="2"/>
      <c r="D1093" s="2"/>
      <c r="E1093" s="27"/>
      <c r="F1093" s="27"/>
      <c r="G1093" s="2"/>
      <c r="H1093" s="2"/>
      <c r="I1093" s="2"/>
      <c r="J1093" s="2"/>
      <c r="K1093" s="2"/>
      <c r="L1093" s="2"/>
      <c r="M1093" s="2"/>
      <c r="N1093" s="2"/>
      <c r="O1093" s="2"/>
      <c r="P1093" s="2"/>
      <c r="Q1093" s="2"/>
      <c r="R1093" s="2"/>
      <c r="S1093" s="2"/>
      <c r="T1093" s="2"/>
      <c r="U1093" s="2"/>
      <c r="V1093" s="2"/>
      <c r="W1093" s="2"/>
      <c r="X1093" s="2"/>
      <c r="Y1093" s="2"/>
      <c r="Z1093" s="2"/>
      <c r="AA1093" s="2"/>
      <c r="AB1093" s="2"/>
      <c r="AC1093" s="2"/>
      <c r="AD1093" s="2"/>
      <c r="AE1093" s="2"/>
    </row>
    <row r="1094" spans="2:31" x14ac:dyDescent="0.25">
      <c r="B1094" s="2"/>
      <c r="C1094" s="2"/>
      <c r="D1094" s="2"/>
      <c r="E1094" s="27"/>
      <c r="F1094" s="27"/>
      <c r="G1094" s="2"/>
      <c r="H1094" s="2"/>
      <c r="I1094" s="2"/>
      <c r="J1094" s="2"/>
      <c r="K1094" s="2"/>
      <c r="L1094" s="2"/>
      <c r="M1094" s="2"/>
      <c r="N1094" s="2"/>
      <c r="O1094" s="2"/>
      <c r="P1094" s="2"/>
      <c r="Q1094" s="2"/>
      <c r="R1094" s="2"/>
      <c r="S1094" s="2"/>
      <c r="T1094" s="2"/>
      <c r="U1094" s="2"/>
      <c r="V1094" s="2"/>
      <c r="W1094" s="2"/>
      <c r="X1094" s="2"/>
      <c r="Y1094" s="2"/>
      <c r="Z1094" s="2"/>
      <c r="AA1094" s="2"/>
      <c r="AB1094" s="2"/>
      <c r="AC1094" s="2"/>
      <c r="AD1094" s="2"/>
      <c r="AE1094" s="2"/>
    </row>
    <row r="1095" spans="2:31" x14ac:dyDescent="0.25">
      <c r="B1095" s="2"/>
      <c r="C1095" s="2"/>
      <c r="D1095" s="2"/>
      <c r="E1095" s="27"/>
      <c r="F1095" s="27"/>
      <c r="G1095" s="2"/>
      <c r="H1095" s="2"/>
      <c r="I1095" s="2"/>
      <c r="J1095" s="2"/>
      <c r="K1095" s="2"/>
      <c r="L1095" s="2"/>
      <c r="M1095" s="2"/>
      <c r="N1095" s="2"/>
      <c r="O1095" s="2"/>
      <c r="P1095" s="2"/>
      <c r="Q1095" s="2"/>
      <c r="R1095" s="2"/>
      <c r="S1095" s="2"/>
      <c r="T1095" s="2"/>
      <c r="U1095" s="2"/>
      <c r="V1095" s="2"/>
      <c r="W1095" s="2"/>
      <c r="X1095" s="2"/>
      <c r="Y1095" s="2"/>
      <c r="Z1095" s="2"/>
      <c r="AA1095" s="2"/>
      <c r="AB1095" s="2"/>
      <c r="AC1095" s="2"/>
      <c r="AD1095" s="2"/>
      <c r="AE1095" s="2"/>
    </row>
    <row r="1096" spans="2:31" x14ac:dyDescent="0.25">
      <c r="B1096" s="2"/>
      <c r="C1096" s="2"/>
      <c r="D1096" s="2"/>
      <c r="E1096" s="27"/>
      <c r="F1096" s="27"/>
      <c r="G1096" s="2"/>
      <c r="H1096" s="2"/>
      <c r="I1096" s="2"/>
      <c r="J1096" s="2"/>
      <c r="K1096" s="2"/>
      <c r="L1096" s="2"/>
      <c r="M1096" s="2"/>
      <c r="N1096" s="2"/>
      <c r="O1096" s="2"/>
      <c r="P1096" s="2"/>
      <c r="Q1096" s="2"/>
      <c r="R1096" s="2"/>
      <c r="S1096" s="2"/>
      <c r="T1096" s="2"/>
      <c r="U1096" s="2"/>
      <c r="V1096" s="2"/>
      <c r="W1096" s="2"/>
      <c r="X1096" s="2"/>
      <c r="Y1096" s="2"/>
      <c r="Z1096" s="2"/>
      <c r="AA1096" s="2"/>
      <c r="AB1096" s="2"/>
      <c r="AC1096" s="2"/>
      <c r="AD1096" s="2"/>
      <c r="AE1096" s="2"/>
    </row>
    <row r="1097" spans="2:31" x14ac:dyDescent="0.25">
      <c r="B1097" s="2"/>
      <c r="C1097" s="2"/>
      <c r="D1097" s="2"/>
      <c r="E1097" s="27"/>
      <c r="F1097" s="27"/>
      <c r="G1097" s="2"/>
      <c r="H1097" s="2"/>
      <c r="I1097" s="2"/>
      <c r="J1097" s="2"/>
      <c r="K1097" s="2"/>
      <c r="L1097" s="2"/>
      <c r="M1097" s="2"/>
      <c r="N1097" s="2"/>
      <c r="O1097" s="2"/>
      <c r="P1097" s="2"/>
      <c r="Q1097" s="2"/>
      <c r="R1097" s="2"/>
      <c r="S1097" s="2"/>
      <c r="T1097" s="2"/>
      <c r="U1097" s="2"/>
      <c r="V1097" s="2"/>
      <c r="W1097" s="2"/>
      <c r="X1097" s="2"/>
      <c r="Y1097" s="2"/>
      <c r="Z1097" s="2"/>
      <c r="AA1097" s="2"/>
      <c r="AB1097" s="2"/>
      <c r="AC1097" s="2"/>
      <c r="AD1097" s="2"/>
      <c r="AE1097" s="2"/>
    </row>
    <row r="1098" spans="2:31" x14ac:dyDescent="0.25">
      <c r="B1098" s="2"/>
      <c r="C1098" s="2"/>
      <c r="D1098" s="2"/>
      <c r="E1098" s="27"/>
      <c r="F1098" s="27"/>
      <c r="G1098" s="2"/>
      <c r="H1098" s="2"/>
      <c r="I1098" s="2"/>
      <c r="J1098" s="2"/>
      <c r="K1098" s="2"/>
      <c r="L1098" s="2"/>
      <c r="M1098" s="2"/>
      <c r="N1098" s="2"/>
      <c r="O1098" s="2"/>
      <c r="P1098" s="2"/>
      <c r="Q1098" s="2"/>
      <c r="R1098" s="2"/>
      <c r="S1098" s="2"/>
      <c r="T1098" s="2"/>
      <c r="U1098" s="2"/>
      <c r="V1098" s="2"/>
      <c r="W1098" s="2"/>
      <c r="X1098" s="2"/>
      <c r="Y1098" s="2"/>
      <c r="Z1098" s="2"/>
      <c r="AA1098" s="2"/>
      <c r="AB1098" s="2"/>
      <c r="AC1098" s="2"/>
      <c r="AD1098" s="2"/>
      <c r="AE1098" s="2"/>
    </row>
    <row r="1099" spans="2:31" x14ac:dyDescent="0.25">
      <c r="B1099" s="2"/>
      <c r="C1099" s="2"/>
      <c r="D1099" s="2"/>
      <c r="E1099" s="27"/>
      <c r="F1099" s="27"/>
      <c r="G1099" s="2"/>
      <c r="H1099" s="2"/>
      <c r="I1099" s="2"/>
      <c r="J1099" s="2"/>
      <c r="K1099" s="2"/>
      <c r="L1099" s="2"/>
      <c r="M1099" s="2"/>
      <c r="N1099" s="2"/>
      <c r="O1099" s="2"/>
      <c r="P1099" s="2"/>
      <c r="Q1099" s="2"/>
      <c r="R1099" s="2"/>
      <c r="S1099" s="2"/>
      <c r="T1099" s="2"/>
      <c r="U1099" s="2"/>
      <c r="V1099" s="2"/>
      <c r="W1099" s="2"/>
      <c r="X1099" s="2"/>
      <c r="Y1099" s="2"/>
      <c r="Z1099" s="2"/>
      <c r="AA1099" s="2"/>
      <c r="AB1099" s="2"/>
      <c r="AC1099" s="2"/>
      <c r="AD1099" s="2"/>
      <c r="AE1099" s="2"/>
    </row>
    <row r="1100" spans="2:31" x14ac:dyDescent="0.25">
      <c r="B1100" s="2"/>
      <c r="C1100" s="2"/>
      <c r="D1100" s="2"/>
      <c r="E1100" s="27"/>
      <c r="F1100" s="27"/>
      <c r="G1100" s="2"/>
      <c r="H1100" s="2"/>
      <c r="I1100" s="2"/>
      <c r="J1100" s="2"/>
      <c r="K1100" s="2"/>
      <c r="L1100" s="2"/>
      <c r="M1100" s="2"/>
      <c r="N1100" s="2"/>
      <c r="O1100" s="2"/>
      <c r="P1100" s="2"/>
      <c r="Q1100" s="2"/>
      <c r="R1100" s="2"/>
      <c r="S1100" s="2"/>
      <c r="T1100" s="2"/>
      <c r="U1100" s="2"/>
      <c r="V1100" s="2"/>
      <c r="W1100" s="2"/>
      <c r="X1100" s="2"/>
      <c r="Y1100" s="2"/>
      <c r="Z1100" s="2"/>
      <c r="AA1100" s="2"/>
      <c r="AB1100" s="2"/>
      <c r="AC1100" s="2"/>
      <c r="AD1100" s="2"/>
      <c r="AE1100" s="2"/>
    </row>
    <row r="1101" spans="2:31" x14ac:dyDescent="0.25">
      <c r="B1101" s="2"/>
      <c r="C1101" s="2"/>
      <c r="D1101" s="2"/>
      <c r="E1101" s="27"/>
      <c r="F1101" s="27"/>
      <c r="G1101" s="2"/>
      <c r="H1101" s="2"/>
      <c r="I1101" s="2"/>
      <c r="J1101" s="2"/>
      <c r="K1101" s="2"/>
      <c r="L1101" s="2"/>
      <c r="M1101" s="2"/>
      <c r="N1101" s="2"/>
      <c r="O1101" s="2"/>
      <c r="P1101" s="2"/>
      <c r="Q1101" s="2"/>
      <c r="R1101" s="2"/>
      <c r="S1101" s="2"/>
      <c r="T1101" s="2"/>
      <c r="U1101" s="2"/>
      <c r="V1101" s="2"/>
      <c r="W1101" s="2"/>
      <c r="X1101" s="2"/>
      <c r="Y1101" s="2"/>
      <c r="Z1101" s="2"/>
      <c r="AA1101" s="2"/>
      <c r="AB1101" s="2"/>
      <c r="AC1101" s="2"/>
      <c r="AD1101" s="2"/>
      <c r="AE1101" s="2"/>
    </row>
    <row r="1102" spans="2:31" x14ac:dyDescent="0.25">
      <c r="B1102" s="2"/>
      <c r="C1102" s="2"/>
      <c r="D1102" s="2"/>
      <c r="E1102" s="27"/>
      <c r="F1102" s="27"/>
      <c r="G1102" s="2"/>
      <c r="H1102" s="2"/>
      <c r="I1102" s="2"/>
      <c r="J1102" s="2"/>
      <c r="K1102" s="2"/>
      <c r="L1102" s="2"/>
      <c r="M1102" s="2"/>
      <c r="N1102" s="2"/>
      <c r="O1102" s="2"/>
      <c r="P1102" s="2"/>
      <c r="Q1102" s="2"/>
      <c r="R1102" s="2"/>
      <c r="S1102" s="2"/>
      <c r="T1102" s="2"/>
      <c r="U1102" s="2"/>
      <c r="V1102" s="2"/>
      <c r="W1102" s="2"/>
      <c r="X1102" s="2"/>
      <c r="Y1102" s="2"/>
      <c r="Z1102" s="2"/>
      <c r="AA1102" s="2"/>
      <c r="AB1102" s="2"/>
      <c r="AC1102" s="2"/>
      <c r="AD1102" s="2"/>
      <c r="AE1102" s="2"/>
    </row>
    <row r="1103" spans="2:31" x14ac:dyDescent="0.25">
      <c r="B1103" s="2"/>
      <c r="C1103" s="2"/>
      <c r="D1103" s="2"/>
      <c r="E1103" s="27"/>
      <c r="F1103" s="27"/>
      <c r="G1103" s="2"/>
      <c r="H1103" s="2"/>
      <c r="I1103" s="2"/>
      <c r="J1103" s="2"/>
      <c r="K1103" s="2"/>
      <c r="L1103" s="2"/>
      <c r="M1103" s="2"/>
      <c r="N1103" s="2"/>
      <c r="O1103" s="2"/>
      <c r="P1103" s="2"/>
      <c r="Q1103" s="2"/>
      <c r="R1103" s="2"/>
      <c r="S1103" s="2"/>
      <c r="T1103" s="2"/>
      <c r="U1103" s="2"/>
      <c r="V1103" s="2"/>
      <c r="W1103" s="2"/>
      <c r="X1103" s="2"/>
      <c r="Y1103" s="2"/>
      <c r="Z1103" s="2"/>
      <c r="AA1103" s="2"/>
      <c r="AB1103" s="2"/>
      <c r="AC1103" s="2"/>
      <c r="AD1103" s="2"/>
      <c r="AE1103" s="2"/>
    </row>
    <row r="1104" spans="2:31" x14ac:dyDescent="0.25">
      <c r="B1104" s="2"/>
      <c r="C1104" s="2"/>
      <c r="D1104" s="2"/>
      <c r="E1104" s="27"/>
      <c r="F1104" s="27"/>
      <c r="G1104" s="2"/>
      <c r="H1104" s="2"/>
      <c r="I1104" s="2"/>
      <c r="J1104" s="2"/>
      <c r="K1104" s="2"/>
      <c r="L1104" s="2"/>
      <c r="M1104" s="2"/>
      <c r="N1104" s="2"/>
      <c r="O1104" s="2"/>
      <c r="P1104" s="2"/>
      <c r="Q1104" s="2"/>
      <c r="R1104" s="2"/>
      <c r="S1104" s="2"/>
      <c r="T1104" s="2"/>
      <c r="U1104" s="2"/>
      <c r="V1104" s="2"/>
      <c r="W1104" s="2"/>
      <c r="X1104" s="2"/>
      <c r="Y1104" s="2"/>
      <c r="Z1104" s="2"/>
      <c r="AA1104" s="2"/>
      <c r="AB1104" s="2"/>
      <c r="AC1104" s="2"/>
      <c r="AD1104" s="2"/>
      <c r="AE1104" s="2"/>
    </row>
    <row r="1105" spans="2:31" x14ac:dyDescent="0.25">
      <c r="B1105" s="2"/>
      <c r="C1105" s="2"/>
      <c r="D1105" s="2"/>
      <c r="E1105" s="27"/>
      <c r="F1105" s="27"/>
      <c r="G1105" s="2"/>
      <c r="H1105" s="2"/>
      <c r="I1105" s="2"/>
      <c r="J1105" s="2"/>
      <c r="K1105" s="2"/>
      <c r="L1105" s="2"/>
      <c r="M1105" s="2"/>
      <c r="N1105" s="2"/>
      <c r="O1105" s="2"/>
      <c r="P1105" s="2"/>
      <c r="Q1105" s="2"/>
      <c r="R1105" s="2"/>
      <c r="S1105" s="2"/>
      <c r="T1105" s="2"/>
      <c r="U1105" s="2"/>
      <c r="V1105" s="2"/>
      <c r="W1105" s="2"/>
      <c r="X1105" s="2"/>
      <c r="Y1105" s="2"/>
      <c r="Z1105" s="2"/>
      <c r="AA1105" s="2"/>
      <c r="AB1105" s="2"/>
      <c r="AC1105" s="2"/>
      <c r="AD1105" s="2"/>
      <c r="AE1105" s="2"/>
    </row>
    <row r="1106" spans="2:31" x14ac:dyDescent="0.25">
      <c r="B1106" s="2"/>
      <c r="C1106" s="2"/>
      <c r="D1106" s="2"/>
      <c r="E1106" s="27"/>
      <c r="F1106" s="27"/>
      <c r="G1106" s="2"/>
      <c r="H1106" s="2"/>
      <c r="I1106" s="2"/>
      <c r="J1106" s="2"/>
      <c r="K1106" s="2"/>
      <c r="L1106" s="2"/>
      <c r="M1106" s="2"/>
      <c r="N1106" s="2"/>
      <c r="O1106" s="2"/>
      <c r="P1106" s="2"/>
      <c r="Q1106" s="2"/>
      <c r="R1106" s="2"/>
      <c r="S1106" s="2"/>
      <c r="T1106" s="2"/>
      <c r="U1106" s="2"/>
      <c r="V1106" s="2"/>
      <c r="W1106" s="2"/>
      <c r="X1106" s="2"/>
      <c r="Y1106" s="2"/>
      <c r="Z1106" s="2"/>
      <c r="AA1106" s="2"/>
      <c r="AB1106" s="2"/>
      <c r="AC1106" s="2"/>
      <c r="AD1106" s="2"/>
      <c r="AE1106" s="2"/>
    </row>
    <row r="1107" spans="2:31" x14ac:dyDescent="0.25">
      <c r="B1107" s="2"/>
      <c r="C1107" s="2"/>
      <c r="D1107" s="2"/>
      <c r="E1107" s="27"/>
      <c r="F1107" s="27"/>
      <c r="G1107" s="2"/>
      <c r="H1107" s="2"/>
      <c r="I1107" s="2"/>
      <c r="J1107" s="2"/>
      <c r="K1107" s="2"/>
      <c r="L1107" s="2"/>
      <c r="M1107" s="2"/>
      <c r="N1107" s="2"/>
      <c r="O1107" s="2"/>
      <c r="P1107" s="2"/>
      <c r="Q1107" s="2"/>
      <c r="R1107" s="2"/>
      <c r="S1107" s="2"/>
      <c r="T1107" s="2"/>
      <c r="U1107" s="2"/>
      <c r="V1107" s="2"/>
      <c r="W1107" s="2"/>
      <c r="X1107" s="2"/>
      <c r="Y1107" s="2"/>
      <c r="Z1107" s="2"/>
      <c r="AA1107" s="2"/>
      <c r="AB1107" s="2"/>
      <c r="AC1107" s="2"/>
      <c r="AD1107" s="2"/>
      <c r="AE1107" s="2"/>
    </row>
    <row r="1108" spans="2:31" x14ac:dyDescent="0.25">
      <c r="B1108" s="2"/>
      <c r="C1108" s="2"/>
      <c r="D1108" s="2"/>
      <c r="E1108" s="27"/>
      <c r="F1108" s="27"/>
      <c r="G1108" s="2"/>
      <c r="H1108" s="2"/>
      <c r="I1108" s="2"/>
      <c r="J1108" s="2"/>
      <c r="K1108" s="2"/>
      <c r="L1108" s="2"/>
      <c r="M1108" s="2"/>
      <c r="N1108" s="2"/>
      <c r="O1108" s="2"/>
      <c r="P1108" s="2"/>
      <c r="Q1108" s="2"/>
      <c r="R1108" s="2"/>
      <c r="S1108" s="2"/>
      <c r="T1108" s="2"/>
      <c r="U1108" s="2"/>
      <c r="V1108" s="2"/>
      <c r="W1108" s="2"/>
      <c r="X1108" s="2"/>
      <c r="Y1108" s="2"/>
      <c r="Z1108" s="2"/>
      <c r="AA1108" s="2"/>
      <c r="AB1108" s="2"/>
      <c r="AC1108" s="2"/>
      <c r="AD1108" s="2"/>
      <c r="AE1108" s="2"/>
    </row>
    <row r="1109" spans="2:31" x14ac:dyDescent="0.25">
      <c r="B1109" s="2"/>
      <c r="C1109" s="2"/>
      <c r="D1109" s="2"/>
      <c r="E1109" s="27"/>
      <c r="F1109" s="27"/>
      <c r="G1109" s="2"/>
      <c r="H1109" s="2"/>
      <c r="I1109" s="2"/>
      <c r="J1109" s="2"/>
      <c r="K1109" s="2"/>
      <c r="L1109" s="2"/>
      <c r="M1109" s="2"/>
      <c r="N1109" s="2"/>
      <c r="O1109" s="2"/>
      <c r="P1109" s="2"/>
      <c r="Q1109" s="2"/>
      <c r="R1109" s="2"/>
      <c r="S1109" s="2"/>
      <c r="T1109" s="2"/>
      <c r="U1109" s="2"/>
      <c r="V1109" s="2"/>
      <c r="W1109" s="2"/>
      <c r="X1109" s="2"/>
      <c r="Y1109" s="2"/>
      <c r="Z1109" s="2"/>
      <c r="AA1109" s="2"/>
      <c r="AB1109" s="2"/>
      <c r="AC1109" s="2"/>
      <c r="AD1109" s="2"/>
      <c r="AE1109" s="2"/>
    </row>
    <row r="1110" spans="2:31" x14ac:dyDescent="0.25">
      <c r="B1110" s="2"/>
      <c r="C1110" s="2"/>
      <c r="D1110" s="2"/>
      <c r="E1110" s="27"/>
      <c r="F1110" s="27"/>
      <c r="G1110" s="2"/>
      <c r="H1110" s="2"/>
      <c r="I1110" s="2"/>
      <c r="J1110" s="2"/>
      <c r="K1110" s="2"/>
      <c r="L1110" s="2"/>
      <c r="M1110" s="2"/>
      <c r="N1110" s="2"/>
      <c r="O1110" s="2"/>
      <c r="P1110" s="2"/>
      <c r="Q1110" s="2"/>
      <c r="R1110" s="2"/>
      <c r="S1110" s="2"/>
      <c r="T1110" s="2"/>
      <c r="U1110" s="2"/>
      <c r="V1110" s="2"/>
      <c r="W1110" s="2"/>
      <c r="X1110" s="2"/>
      <c r="Y1110" s="2"/>
      <c r="Z1110" s="2"/>
      <c r="AA1110" s="2"/>
      <c r="AB1110" s="2"/>
      <c r="AC1110" s="2"/>
      <c r="AD1110" s="2"/>
      <c r="AE1110" s="2"/>
    </row>
    <row r="1111" spans="2:31" x14ac:dyDescent="0.25">
      <c r="B1111" s="2"/>
      <c r="C1111" s="2"/>
      <c r="D1111" s="2"/>
      <c r="E1111" s="27"/>
      <c r="F1111" s="27"/>
      <c r="G1111" s="2"/>
      <c r="H1111" s="2"/>
      <c r="I1111" s="2"/>
      <c r="J1111" s="2"/>
      <c r="K1111" s="2"/>
      <c r="L1111" s="2"/>
      <c r="M1111" s="2"/>
      <c r="N1111" s="2"/>
      <c r="O1111" s="2"/>
      <c r="P1111" s="2"/>
      <c r="Q1111" s="2"/>
      <c r="R1111" s="2"/>
      <c r="S1111" s="2"/>
      <c r="T1111" s="2"/>
      <c r="U1111" s="2"/>
      <c r="V1111" s="2"/>
      <c r="W1111" s="2"/>
      <c r="X1111" s="2"/>
      <c r="Y1111" s="2"/>
      <c r="Z1111" s="2"/>
      <c r="AA1111" s="2"/>
      <c r="AB1111" s="2"/>
      <c r="AC1111" s="2"/>
      <c r="AD1111" s="2"/>
      <c r="AE1111" s="2"/>
    </row>
    <row r="1112" spans="2:31" x14ac:dyDescent="0.25">
      <c r="B1112" s="2"/>
      <c r="C1112" s="2"/>
      <c r="D1112" s="2"/>
      <c r="E1112" s="27"/>
      <c r="F1112" s="27"/>
      <c r="G1112" s="2"/>
      <c r="H1112" s="2"/>
      <c r="I1112" s="2"/>
      <c r="J1112" s="2"/>
      <c r="K1112" s="2"/>
      <c r="L1112" s="2"/>
      <c r="M1112" s="2"/>
      <c r="N1112" s="2"/>
      <c r="O1112" s="2"/>
      <c r="P1112" s="2"/>
      <c r="Q1112" s="2"/>
      <c r="R1112" s="2"/>
      <c r="S1112" s="2"/>
      <c r="T1112" s="2"/>
      <c r="U1112" s="2"/>
      <c r="V1112" s="2"/>
      <c r="W1112" s="2"/>
      <c r="X1112" s="2"/>
      <c r="Y1112" s="2"/>
      <c r="Z1112" s="2"/>
      <c r="AA1112" s="2"/>
      <c r="AB1112" s="2"/>
      <c r="AC1112" s="2"/>
      <c r="AD1112" s="2"/>
      <c r="AE1112" s="2"/>
    </row>
    <row r="1113" spans="2:31" x14ac:dyDescent="0.25">
      <c r="B1113" s="2"/>
      <c r="C1113" s="2"/>
      <c r="D1113" s="2"/>
      <c r="E1113" s="27"/>
      <c r="F1113" s="27"/>
      <c r="G1113" s="2"/>
      <c r="H1113" s="2"/>
      <c r="I1113" s="2"/>
      <c r="J1113" s="2"/>
      <c r="K1113" s="2"/>
      <c r="L1113" s="2"/>
      <c r="M1113" s="2"/>
      <c r="N1113" s="2"/>
      <c r="O1113" s="2"/>
      <c r="P1113" s="2"/>
      <c r="Q1113" s="2"/>
      <c r="R1113" s="2"/>
      <c r="S1113" s="2"/>
      <c r="T1113" s="2"/>
      <c r="U1113" s="2"/>
      <c r="V1113" s="2"/>
      <c r="W1113" s="2"/>
      <c r="X1113" s="2"/>
      <c r="Y1113" s="2"/>
      <c r="Z1113" s="2"/>
      <c r="AA1113" s="2"/>
      <c r="AB1113" s="2"/>
      <c r="AC1113" s="2"/>
      <c r="AD1113" s="2"/>
      <c r="AE1113" s="2"/>
    </row>
    <row r="1114" spans="2:31" x14ac:dyDescent="0.25">
      <c r="B1114" s="2"/>
      <c r="C1114" s="2"/>
      <c r="D1114" s="2"/>
      <c r="E1114" s="27"/>
      <c r="F1114" s="27"/>
      <c r="G1114" s="2"/>
      <c r="H1114" s="2"/>
      <c r="I1114" s="2"/>
      <c r="J1114" s="2"/>
      <c r="K1114" s="2"/>
      <c r="L1114" s="2"/>
      <c r="M1114" s="2"/>
      <c r="N1114" s="2"/>
      <c r="O1114" s="2"/>
      <c r="P1114" s="2"/>
      <c r="Q1114" s="2"/>
      <c r="R1114" s="2"/>
      <c r="S1114" s="2"/>
      <c r="T1114" s="2"/>
      <c r="U1114" s="2"/>
      <c r="V1114" s="2"/>
      <c r="W1114" s="2"/>
      <c r="X1114" s="2"/>
      <c r="Y1114" s="2"/>
      <c r="Z1114" s="2"/>
      <c r="AA1114" s="2"/>
      <c r="AB1114" s="2"/>
      <c r="AC1114" s="2"/>
      <c r="AD1114" s="2"/>
      <c r="AE1114" s="2"/>
    </row>
    <row r="1115" spans="2:31" x14ac:dyDescent="0.25">
      <c r="B1115" s="2"/>
      <c r="C1115" s="2"/>
      <c r="D1115" s="2"/>
      <c r="E1115" s="27"/>
      <c r="F1115" s="27"/>
      <c r="G1115" s="2"/>
      <c r="H1115" s="2"/>
      <c r="I1115" s="2"/>
      <c r="J1115" s="2"/>
      <c r="K1115" s="2"/>
      <c r="L1115" s="2"/>
      <c r="M1115" s="2"/>
      <c r="N1115" s="2"/>
      <c r="O1115" s="2"/>
      <c r="P1115" s="2"/>
      <c r="Q1115" s="2"/>
      <c r="R1115" s="2"/>
      <c r="S1115" s="2"/>
      <c r="T1115" s="2"/>
      <c r="U1115" s="2"/>
      <c r="V1115" s="2"/>
      <c r="W1115" s="2"/>
      <c r="X1115" s="2"/>
      <c r="Y1115" s="2"/>
      <c r="Z1115" s="2"/>
      <c r="AA1115" s="2"/>
      <c r="AB1115" s="2"/>
      <c r="AC1115" s="2"/>
      <c r="AD1115" s="2"/>
      <c r="AE1115" s="2"/>
    </row>
    <row r="1116" spans="2:31" x14ac:dyDescent="0.25">
      <c r="B1116" s="2"/>
      <c r="C1116" s="2"/>
      <c r="D1116" s="2"/>
      <c r="E1116" s="27"/>
      <c r="F1116" s="27"/>
      <c r="G1116" s="2"/>
      <c r="H1116" s="2"/>
      <c r="I1116" s="2"/>
      <c r="J1116" s="2"/>
      <c r="K1116" s="2"/>
      <c r="L1116" s="2"/>
      <c r="M1116" s="2"/>
      <c r="N1116" s="2"/>
      <c r="O1116" s="2"/>
      <c r="P1116" s="2"/>
      <c r="Q1116" s="2"/>
      <c r="R1116" s="2"/>
      <c r="S1116" s="2"/>
      <c r="T1116" s="2"/>
      <c r="U1116" s="2"/>
      <c r="V1116" s="2"/>
      <c r="W1116" s="2"/>
      <c r="X1116" s="2"/>
      <c r="Y1116" s="2"/>
      <c r="Z1116" s="2"/>
      <c r="AA1116" s="2"/>
      <c r="AB1116" s="2"/>
      <c r="AC1116" s="2"/>
      <c r="AD1116" s="2"/>
      <c r="AE1116" s="2"/>
    </row>
    <row r="1117" spans="2:31" x14ac:dyDescent="0.25">
      <c r="B1117" s="2"/>
      <c r="C1117" s="2"/>
      <c r="D1117" s="2"/>
      <c r="E1117" s="27"/>
      <c r="F1117" s="27"/>
      <c r="G1117" s="2"/>
      <c r="H1117" s="2"/>
      <c r="I1117" s="2"/>
      <c r="J1117" s="2"/>
      <c r="K1117" s="2"/>
      <c r="L1117" s="2"/>
      <c r="M1117" s="2"/>
      <c r="N1117" s="2"/>
      <c r="O1117" s="2"/>
      <c r="P1117" s="2"/>
      <c r="Q1117" s="2"/>
      <c r="R1117" s="2"/>
      <c r="S1117" s="2"/>
      <c r="T1117" s="2"/>
      <c r="U1117" s="2"/>
      <c r="V1117" s="2"/>
      <c r="W1117" s="2"/>
      <c r="X1117" s="2"/>
      <c r="Y1117" s="2"/>
      <c r="Z1117" s="2"/>
      <c r="AA1117" s="2"/>
      <c r="AB1117" s="2"/>
      <c r="AC1117" s="2"/>
      <c r="AD1117" s="2"/>
      <c r="AE1117" s="2"/>
    </row>
    <row r="1118" spans="2:31" x14ac:dyDescent="0.25">
      <c r="B1118" s="2"/>
      <c r="C1118" s="2"/>
      <c r="D1118" s="2"/>
      <c r="E1118" s="27"/>
      <c r="F1118" s="27"/>
      <c r="G1118" s="2"/>
      <c r="H1118" s="2"/>
      <c r="I1118" s="2"/>
      <c r="J1118" s="2"/>
      <c r="K1118" s="2"/>
      <c r="L1118" s="2"/>
      <c r="M1118" s="2"/>
      <c r="N1118" s="2"/>
      <c r="O1118" s="2"/>
      <c r="P1118" s="2"/>
      <c r="Q1118" s="2"/>
      <c r="R1118" s="2"/>
      <c r="S1118" s="2"/>
      <c r="T1118" s="2"/>
      <c r="U1118" s="2"/>
      <c r="V1118" s="2"/>
      <c r="W1118" s="2"/>
      <c r="X1118" s="2"/>
      <c r="Y1118" s="2"/>
      <c r="Z1118" s="2"/>
      <c r="AA1118" s="2"/>
      <c r="AB1118" s="2"/>
      <c r="AC1118" s="2"/>
      <c r="AD1118" s="2"/>
      <c r="AE1118" s="2"/>
    </row>
    <row r="1119" spans="2:31" x14ac:dyDescent="0.25">
      <c r="B1119" s="2"/>
      <c r="C1119" s="2"/>
      <c r="D1119" s="2"/>
      <c r="E1119" s="27"/>
      <c r="F1119" s="27"/>
      <c r="G1119" s="2"/>
      <c r="H1119" s="2"/>
      <c r="I1119" s="2"/>
      <c r="J1119" s="2"/>
      <c r="K1119" s="2"/>
      <c r="L1119" s="2"/>
      <c r="M1119" s="2"/>
      <c r="N1119" s="2"/>
      <c r="O1119" s="2"/>
      <c r="P1119" s="2"/>
      <c r="Q1119" s="2"/>
      <c r="R1119" s="2"/>
      <c r="S1119" s="2"/>
      <c r="T1119" s="2"/>
      <c r="U1119" s="2"/>
      <c r="V1119" s="2"/>
      <c r="W1119" s="2"/>
      <c r="X1119" s="2"/>
      <c r="Y1119" s="2"/>
      <c r="Z1119" s="2"/>
      <c r="AA1119" s="2"/>
      <c r="AB1119" s="2"/>
      <c r="AC1119" s="2"/>
      <c r="AD1119" s="2"/>
      <c r="AE1119" s="2"/>
    </row>
    <row r="1120" spans="2:31" x14ac:dyDescent="0.25">
      <c r="B1120" s="2"/>
      <c r="C1120" s="2"/>
      <c r="D1120" s="2"/>
      <c r="E1120" s="27"/>
      <c r="F1120" s="27"/>
      <c r="G1120" s="2"/>
      <c r="H1120" s="2"/>
      <c r="I1120" s="2"/>
      <c r="J1120" s="2"/>
      <c r="K1120" s="2"/>
      <c r="L1120" s="2"/>
      <c r="M1120" s="2"/>
      <c r="N1120" s="2"/>
      <c r="O1120" s="2"/>
      <c r="P1120" s="2"/>
      <c r="Q1120" s="2"/>
      <c r="R1120" s="2"/>
      <c r="S1120" s="2"/>
      <c r="T1120" s="2"/>
      <c r="U1120" s="2"/>
      <c r="V1120" s="2"/>
      <c r="W1120" s="2"/>
      <c r="X1120" s="2"/>
      <c r="Y1120" s="2"/>
      <c r="Z1120" s="2"/>
      <c r="AA1120" s="2"/>
      <c r="AB1120" s="2"/>
      <c r="AC1120" s="2"/>
      <c r="AD1120" s="2"/>
      <c r="AE1120" s="2"/>
    </row>
    <row r="1121" spans="2:31" x14ac:dyDescent="0.25">
      <c r="B1121" s="2"/>
      <c r="C1121" s="2"/>
      <c r="D1121" s="2"/>
      <c r="E1121" s="27"/>
      <c r="F1121" s="27"/>
      <c r="G1121" s="2"/>
      <c r="H1121" s="2"/>
      <c r="I1121" s="2"/>
      <c r="J1121" s="2"/>
      <c r="K1121" s="2"/>
      <c r="L1121" s="2"/>
      <c r="M1121" s="2"/>
      <c r="N1121" s="2"/>
      <c r="O1121" s="2"/>
      <c r="P1121" s="2"/>
      <c r="Q1121" s="2"/>
      <c r="R1121" s="2"/>
      <c r="S1121" s="2"/>
      <c r="T1121" s="2"/>
      <c r="U1121" s="2"/>
      <c r="V1121" s="2"/>
      <c r="W1121" s="2"/>
      <c r="X1121" s="2"/>
      <c r="Y1121" s="2"/>
      <c r="Z1121" s="2"/>
      <c r="AA1121" s="2"/>
      <c r="AB1121" s="2"/>
      <c r="AC1121" s="2"/>
      <c r="AD1121" s="2"/>
      <c r="AE1121" s="2"/>
    </row>
    <row r="1122" spans="2:31" x14ac:dyDescent="0.25">
      <c r="B1122" s="2"/>
      <c r="C1122" s="2"/>
      <c r="D1122" s="2"/>
      <c r="E1122" s="27"/>
      <c r="F1122" s="27"/>
      <c r="G1122" s="2"/>
      <c r="H1122" s="2"/>
      <c r="I1122" s="2"/>
      <c r="J1122" s="2"/>
      <c r="K1122" s="2"/>
      <c r="L1122" s="2"/>
      <c r="M1122" s="2"/>
      <c r="N1122" s="2"/>
      <c r="O1122" s="2"/>
      <c r="P1122" s="2"/>
      <c r="Q1122" s="2"/>
      <c r="R1122" s="2"/>
      <c r="S1122" s="2"/>
      <c r="T1122" s="2"/>
      <c r="U1122" s="2"/>
      <c r="V1122" s="2"/>
      <c r="W1122" s="2"/>
      <c r="X1122" s="2"/>
      <c r="Y1122" s="2"/>
      <c r="Z1122" s="2"/>
      <c r="AA1122" s="2"/>
      <c r="AB1122" s="2"/>
      <c r="AC1122" s="2"/>
      <c r="AD1122" s="2"/>
      <c r="AE1122" s="2"/>
    </row>
    <row r="1123" spans="2:31" x14ac:dyDescent="0.25">
      <c r="B1123" s="2"/>
      <c r="C1123" s="2"/>
      <c r="D1123" s="2"/>
      <c r="E1123" s="27"/>
      <c r="F1123" s="27"/>
      <c r="G1123" s="2"/>
      <c r="H1123" s="2"/>
      <c r="I1123" s="2"/>
      <c r="J1123" s="2"/>
      <c r="K1123" s="2"/>
      <c r="L1123" s="2"/>
      <c r="M1123" s="2"/>
      <c r="N1123" s="2"/>
      <c r="O1123" s="2"/>
      <c r="P1123" s="2"/>
      <c r="Q1123" s="2"/>
      <c r="R1123" s="2"/>
      <c r="S1123" s="2"/>
      <c r="T1123" s="2"/>
      <c r="U1123" s="2"/>
      <c r="V1123" s="2"/>
      <c r="W1123" s="2"/>
      <c r="X1123" s="2"/>
      <c r="Y1123" s="2"/>
      <c r="Z1123" s="2"/>
      <c r="AA1123" s="2"/>
      <c r="AB1123" s="2"/>
      <c r="AC1123" s="2"/>
      <c r="AD1123" s="2"/>
      <c r="AE1123" s="2"/>
    </row>
    <row r="1124" spans="2:31" x14ac:dyDescent="0.25">
      <c r="B1124" s="2"/>
      <c r="C1124" s="2"/>
      <c r="D1124" s="2"/>
      <c r="E1124" s="27"/>
      <c r="F1124" s="27"/>
      <c r="G1124" s="2"/>
      <c r="H1124" s="2"/>
      <c r="I1124" s="2"/>
      <c r="J1124" s="2"/>
      <c r="K1124" s="2"/>
      <c r="L1124" s="2"/>
      <c r="M1124" s="2"/>
      <c r="N1124" s="2"/>
      <c r="O1124" s="2"/>
      <c r="P1124" s="2"/>
      <c r="Q1124" s="2"/>
      <c r="R1124" s="2"/>
      <c r="S1124" s="2"/>
      <c r="T1124" s="2"/>
      <c r="U1124" s="2"/>
      <c r="V1124" s="2"/>
      <c r="W1124" s="2"/>
      <c r="X1124" s="2"/>
      <c r="Y1124" s="2"/>
      <c r="Z1124" s="2"/>
      <c r="AA1124" s="2"/>
      <c r="AB1124" s="2"/>
      <c r="AC1124" s="2"/>
      <c r="AD1124" s="2"/>
      <c r="AE1124" s="2"/>
    </row>
    <row r="1125" spans="2:31" x14ac:dyDescent="0.25">
      <c r="B1125" s="2"/>
      <c r="C1125" s="2"/>
      <c r="D1125" s="2"/>
      <c r="E1125" s="27"/>
      <c r="F1125" s="27"/>
      <c r="G1125" s="2"/>
      <c r="H1125" s="2"/>
      <c r="I1125" s="2"/>
      <c r="J1125" s="2"/>
      <c r="K1125" s="2"/>
      <c r="L1125" s="2"/>
      <c r="M1125" s="2"/>
      <c r="N1125" s="2"/>
      <c r="O1125" s="2"/>
      <c r="P1125" s="2"/>
      <c r="Q1125" s="2"/>
      <c r="R1125" s="2"/>
      <c r="S1125" s="2"/>
      <c r="T1125" s="2"/>
      <c r="U1125" s="2"/>
      <c r="V1125" s="2"/>
      <c r="W1125" s="2"/>
      <c r="X1125" s="2"/>
      <c r="Y1125" s="2"/>
      <c r="Z1125" s="2"/>
      <c r="AA1125" s="2"/>
      <c r="AB1125" s="2"/>
      <c r="AC1125" s="2"/>
      <c r="AD1125" s="2"/>
      <c r="AE1125" s="2"/>
    </row>
    <row r="1126" spans="2:31" x14ac:dyDescent="0.25">
      <c r="B1126" s="2"/>
      <c r="C1126" s="2"/>
      <c r="D1126" s="2"/>
      <c r="E1126" s="27"/>
      <c r="F1126" s="27"/>
      <c r="G1126" s="2"/>
      <c r="H1126" s="2"/>
      <c r="I1126" s="2"/>
      <c r="J1126" s="2"/>
      <c r="K1126" s="2"/>
      <c r="L1126" s="2"/>
      <c r="M1126" s="2"/>
      <c r="N1126" s="2"/>
      <c r="O1126" s="2"/>
      <c r="P1126" s="2"/>
      <c r="Q1126" s="2"/>
      <c r="R1126" s="2"/>
      <c r="S1126" s="2"/>
      <c r="T1126" s="2"/>
      <c r="U1126" s="2"/>
      <c r="V1126" s="2"/>
      <c r="W1126" s="2"/>
      <c r="X1126" s="2"/>
      <c r="Y1126" s="2"/>
      <c r="Z1126" s="2"/>
      <c r="AA1126" s="2"/>
      <c r="AB1126" s="2"/>
      <c r="AC1126" s="2"/>
      <c r="AD1126" s="2"/>
      <c r="AE1126" s="2"/>
    </row>
    <row r="1127" spans="2:31" x14ac:dyDescent="0.25">
      <c r="B1127" s="2"/>
      <c r="C1127" s="2"/>
      <c r="D1127" s="2"/>
      <c r="E1127" s="27"/>
      <c r="F1127" s="27"/>
      <c r="G1127" s="2"/>
      <c r="H1127" s="2"/>
      <c r="I1127" s="2"/>
      <c r="J1127" s="2"/>
      <c r="K1127" s="2"/>
      <c r="L1127" s="2"/>
      <c r="M1127" s="2"/>
      <c r="N1127" s="2"/>
      <c r="O1127" s="2"/>
      <c r="P1127" s="2"/>
      <c r="Q1127" s="2"/>
      <c r="R1127" s="2"/>
      <c r="S1127" s="2"/>
      <c r="T1127" s="2"/>
      <c r="U1127" s="2"/>
      <c r="V1127" s="2"/>
      <c r="W1127" s="2"/>
      <c r="X1127" s="2"/>
      <c r="Y1127" s="2"/>
      <c r="Z1127" s="2"/>
      <c r="AA1127" s="2"/>
      <c r="AB1127" s="2"/>
      <c r="AC1127" s="2"/>
      <c r="AD1127" s="2"/>
      <c r="AE1127" s="2"/>
    </row>
    <row r="1128" spans="2:31" x14ac:dyDescent="0.25">
      <c r="B1128" s="2"/>
      <c r="C1128" s="2"/>
      <c r="D1128" s="2"/>
      <c r="E1128" s="27"/>
      <c r="F1128" s="27"/>
      <c r="G1128" s="2"/>
      <c r="H1128" s="2"/>
      <c r="I1128" s="2"/>
      <c r="J1128" s="2"/>
      <c r="K1128" s="2"/>
      <c r="L1128" s="2"/>
      <c r="M1128" s="2"/>
      <c r="N1128" s="2"/>
      <c r="O1128" s="2"/>
      <c r="P1128" s="2"/>
      <c r="Q1128" s="2"/>
      <c r="R1128" s="2"/>
      <c r="S1128" s="2"/>
      <c r="T1128" s="2"/>
      <c r="U1128" s="2"/>
      <c r="V1128" s="2"/>
      <c r="W1128" s="2"/>
      <c r="X1128" s="2"/>
      <c r="Y1128" s="2"/>
      <c r="Z1128" s="2"/>
      <c r="AA1128" s="2"/>
      <c r="AB1128" s="2"/>
      <c r="AC1128" s="2"/>
      <c r="AD1128" s="2"/>
      <c r="AE1128" s="2"/>
    </row>
    <row r="1129" spans="2:31" x14ac:dyDescent="0.25">
      <c r="B1129" s="2"/>
      <c r="C1129" s="2"/>
      <c r="D1129" s="2"/>
      <c r="E1129" s="27"/>
      <c r="F1129" s="27"/>
      <c r="G1129" s="2"/>
      <c r="H1129" s="2"/>
      <c r="I1129" s="2"/>
      <c r="J1129" s="2"/>
      <c r="K1129" s="2"/>
      <c r="L1129" s="2"/>
      <c r="M1129" s="2"/>
      <c r="N1129" s="2"/>
      <c r="O1129" s="2"/>
      <c r="P1129" s="2"/>
      <c r="Q1129" s="2"/>
      <c r="R1129" s="2"/>
      <c r="S1129" s="2"/>
      <c r="T1129" s="2"/>
      <c r="U1129" s="2"/>
      <c r="V1129" s="2"/>
      <c r="W1129" s="2"/>
      <c r="X1129" s="2"/>
      <c r="Y1129" s="2"/>
      <c r="Z1129" s="2"/>
      <c r="AA1129" s="2"/>
      <c r="AB1129" s="2"/>
      <c r="AC1129" s="2"/>
      <c r="AD1129" s="2"/>
      <c r="AE1129" s="2"/>
    </row>
    <row r="1130" spans="2:31" x14ac:dyDescent="0.25">
      <c r="B1130" s="2"/>
      <c r="C1130" s="2"/>
      <c r="D1130" s="2"/>
      <c r="E1130" s="27"/>
      <c r="F1130" s="27"/>
      <c r="G1130" s="2"/>
      <c r="H1130" s="2"/>
      <c r="I1130" s="2"/>
      <c r="J1130" s="2"/>
      <c r="K1130" s="2"/>
      <c r="L1130" s="2"/>
      <c r="M1130" s="2"/>
      <c r="N1130" s="2"/>
      <c r="O1130" s="2"/>
      <c r="P1130" s="2"/>
      <c r="Q1130" s="2"/>
      <c r="R1130" s="2"/>
      <c r="S1130" s="2"/>
      <c r="T1130" s="2"/>
      <c r="U1130" s="2"/>
      <c r="V1130" s="2"/>
      <c r="W1130" s="2"/>
      <c r="X1130" s="2"/>
      <c r="Y1130" s="2"/>
      <c r="Z1130" s="2"/>
      <c r="AA1130" s="2"/>
      <c r="AB1130" s="2"/>
      <c r="AC1130" s="2"/>
      <c r="AD1130" s="2"/>
      <c r="AE1130" s="2"/>
    </row>
    <row r="1131" spans="2:31" x14ac:dyDescent="0.25">
      <c r="B1131" s="2"/>
      <c r="C1131" s="2"/>
      <c r="D1131" s="2"/>
      <c r="E1131" s="27"/>
      <c r="F1131" s="27"/>
      <c r="G1131" s="2"/>
      <c r="H1131" s="2"/>
      <c r="I1131" s="2"/>
      <c r="J1131" s="2"/>
      <c r="K1131" s="2"/>
      <c r="L1131" s="2"/>
      <c r="M1131" s="2"/>
      <c r="N1131" s="2"/>
      <c r="O1131" s="2"/>
      <c r="P1131" s="2"/>
      <c r="Q1131" s="2"/>
      <c r="R1131" s="2"/>
      <c r="S1131" s="2"/>
      <c r="T1131" s="2"/>
      <c r="U1131" s="2"/>
      <c r="V1131" s="2"/>
      <c r="W1131" s="2"/>
      <c r="X1131" s="2"/>
      <c r="Y1131" s="2"/>
      <c r="Z1131" s="2"/>
      <c r="AA1131" s="2"/>
      <c r="AB1131" s="2"/>
      <c r="AC1131" s="2"/>
      <c r="AD1131" s="2"/>
      <c r="AE1131" s="2"/>
    </row>
    <row r="1132" spans="2:31" x14ac:dyDescent="0.25">
      <c r="B1132" s="2"/>
      <c r="C1132" s="2"/>
      <c r="D1132" s="2"/>
      <c r="E1132" s="27"/>
      <c r="F1132" s="27"/>
      <c r="G1132" s="2"/>
      <c r="H1132" s="2"/>
      <c r="I1132" s="2"/>
      <c r="J1132" s="2"/>
      <c r="K1132" s="2"/>
      <c r="L1132" s="2"/>
      <c r="M1132" s="2"/>
      <c r="N1132" s="2"/>
      <c r="O1132" s="2"/>
      <c r="P1132" s="2"/>
      <c r="Q1132" s="2"/>
      <c r="R1132" s="2"/>
      <c r="S1132" s="2"/>
      <c r="T1132" s="2"/>
      <c r="U1132" s="2"/>
      <c r="V1132" s="2"/>
      <c r="W1132" s="2"/>
      <c r="X1132" s="2"/>
      <c r="Y1132" s="2"/>
      <c r="Z1132" s="2"/>
      <c r="AA1132" s="2"/>
      <c r="AB1132" s="2"/>
      <c r="AC1132" s="2"/>
      <c r="AD1132" s="2"/>
      <c r="AE1132" s="2"/>
    </row>
    <row r="1133" spans="2:31" x14ac:dyDescent="0.25">
      <c r="B1133" s="2"/>
      <c r="C1133" s="2"/>
      <c r="D1133" s="2"/>
      <c r="E1133" s="27"/>
      <c r="F1133" s="27"/>
      <c r="G1133" s="2"/>
      <c r="H1133" s="2"/>
      <c r="I1133" s="2"/>
      <c r="J1133" s="2"/>
      <c r="K1133" s="2"/>
      <c r="L1133" s="2"/>
      <c r="M1133" s="2"/>
      <c r="N1133" s="2"/>
      <c r="O1133" s="2"/>
      <c r="P1133" s="2"/>
      <c r="Q1133" s="2"/>
      <c r="R1133" s="2"/>
      <c r="S1133" s="2"/>
      <c r="T1133" s="2"/>
      <c r="U1133" s="2"/>
      <c r="V1133" s="2"/>
      <c r="W1133" s="2"/>
      <c r="X1133" s="2"/>
      <c r="Y1133" s="2"/>
      <c r="Z1133" s="2"/>
      <c r="AA1133" s="2"/>
      <c r="AB1133" s="2"/>
      <c r="AC1133" s="2"/>
      <c r="AD1133" s="2"/>
      <c r="AE1133" s="2"/>
    </row>
    <row r="1134" spans="2:31" x14ac:dyDescent="0.25">
      <c r="B1134" s="2"/>
      <c r="C1134" s="2"/>
      <c r="D1134" s="2"/>
      <c r="E1134" s="27"/>
      <c r="F1134" s="27"/>
      <c r="G1134" s="2"/>
      <c r="H1134" s="2"/>
      <c r="I1134" s="2"/>
      <c r="J1134" s="2"/>
      <c r="K1134" s="2"/>
      <c r="L1134" s="2"/>
      <c r="M1134" s="2"/>
      <c r="N1134" s="2"/>
      <c r="O1134" s="2"/>
      <c r="P1134" s="2"/>
      <c r="Q1134" s="2"/>
      <c r="R1134" s="2"/>
      <c r="S1134" s="2"/>
      <c r="T1134" s="2"/>
      <c r="U1134" s="2"/>
      <c r="V1134" s="2"/>
      <c r="W1134" s="2"/>
      <c r="X1134" s="2"/>
      <c r="Y1134" s="2"/>
      <c r="Z1134" s="2"/>
      <c r="AA1134" s="2"/>
      <c r="AB1134" s="2"/>
      <c r="AC1134" s="2"/>
      <c r="AD1134" s="2"/>
      <c r="AE1134" s="2"/>
    </row>
  </sheetData>
  <phoneticPr fontId="0" type="noConversion"/>
  <pageMargins left="0.75" right="0.75" top="1" bottom="1" header="0.5" footer="0.5"/>
  <pageSetup scale="86" orientation="portrait" horizontalDpi="4294967294" verticalDpi="300" r:id="rId1"/>
  <headerFooter alignWithMargins="0"/>
  <rowBreaks count="2" manualBreakCount="2">
    <brk id="46" max="16383" man="1"/>
    <brk id="91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V1103"/>
  <sheetViews>
    <sheetView zoomScale="120" zoomScaleNormal="120" workbookViewId="0">
      <selection activeCell="A2" sqref="A2"/>
    </sheetView>
  </sheetViews>
  <sheetFormatPr defaultRowHeight="15.75" x14ac:dyDescent="0.25"/>
  <cols>
    <col min="1" max="1" width="5.7109375" style="1" bestFit="1" customWidth="1"/>
    <col min="2" max="2" width="4" style="45" bestFit="1" customWidth="1"/>
    <col min="3" max="3" width="5.7109375" style="45" bestFit="1" customWidth="1"/>
    <col min="4" max="4" width="5.140625" style="45" bestFit="1" customWidth="1"/>
    <col min="5" max="5" width="8" style="45" bestFit="1" customWidth="1"/>
    <col min="6" max="6" width="6.85546875" style="45" bestFit="1" customWidth="1"/>
    <col min="7" max="7" width="3.42578125" style="1" customWidth="1"/>
    <col min="8" max="11" width="9.140625" style="1"/>
    <col min="12" max="12" width="8.28515625" style="7" bestFit="1" customWidth="1"/>
    <col min="13" max="13" width="6.5703125" style="7" bestFit="1" customWidth="1"/>
    <col min="14" max="14" width="10.7109375" style="7" bestFit="1" customWidth="1"/>
    <col min="15" max="16" width="2.7109375" style="7" customWidth="1"/>
    <col min="17" max="17" width="2.7109375" style="1" customWidth="1"/>
    <col min="18" max="18" width="9.140625" style="1"/>
    <col min="19" max="19" width="3.42578125" style="45" bestFit="1" customWidth="1"/>
    <col min="20" max="20" width="5.5703125" style="45" bestFit="1" customWidth="1"/>
    <col min="21" max="21" width="4.42578125" style="45" bestFit="1" customWidth="1"/>
    <col min="22" max="22" width="7.85546875" style="45" bestFit="1" customWidth="1"/>
    <col min="23" max="23" width="6.7109375" style="45" bestFit="1" customWidth="1"/>
    <col min="24" max="24" width="2.7109375" style="1" customWidth="1"/>
    <col min="25" max="28" width="9.140625" style="1"/>
    <col min="29" max="29" width="8.28515625" style="1" bestFit="1" customWidth="1"/>
    <col min="30" max="30" width="5.85546875" style="1" bestFit="1" customWidth="1"/>
    <col min="31" max="31" width="10.7109375" style="1" bestFit="1" customWidth="1"/>
    <col min="32" max="34" width="2.7109375" style="1" customWidth="1"/>
    <col min="35" max="35" width="9.140625" style="1"/>
    <col min="36" max="36" width="3.42578125" style="1" bestFit="1" customWidth="1"/>
    <col min="37" max="37" width="5.5703125" style="1" bestFit="1" customWidth="1"/>
    <col min="38" max="38" width="4.42578125" style="1" bestFit="1" customWidth="1"/>
    <col min="39" max="40" width="6.7109375" style="1" bestFit="1" customWidth="1"/>
    <col min="41" max="41" width="2.7109375" style="1" customWidth="1"/>
    <col min="42" max="45" width="9.140625" style="1"/>
    <col min="46" max="46" width="8.42578125" style="1" bestFit="1" customWidth="1"/>
    <col min="47" max="47" width="5.85546875" style="1" bestFit="1" customWidth="1"/>
    <col min="48" max="48" width="10.7109375" style="1" bestFit="1" customWidth="1"/>
    <col min="49" max="16384" width="9.140625" style="1"/>
  </cols>
  <sheetData>
    <row r="1" spans="1:48" ht="20.25" x14ac:dyDescent="0.3">
      <c r="A1" s="42" t="s">
        <v>30</v>
      </c>
    </row>
    <row r="2" spans="1:48" ht="18.75" x14ac:dyDescent="0.3">
      <c r="I2" s="113" t="s">
        <v>95</v>
      </c>
      <c r="Z2" s="113" t="s">
        <v>96</v>
      </c>
      <c r="AQ2" s="113" t="s">
        <v>96</v>
      </c>
    </row>
    <row r="3" spans="1:48" ht="16.5" thickBot="1" x14ac:dyDescent="0.3">
      <c r="A3" s="1" t="s">
        <v>9</v>
      </c>
      <c r="B3" s="46"/>
      <c r="C3" s="46"/>
      <c r="D3" s="46"/>
      <c r="E3" s="46"/>
      <c r="F3" s="46"/>
      <c r="G3" s="2"/>
      <c r="H3" s="2"/>
      <c r="I3" s="2"/>
      <c r="J3" s="2"/>
      <c r="K3" s="2"/>
      <c r="P3" s="6"/>
      <c r="Q3" s="2"/>
    </row>
    <row r="4" spans="1:48" ht="20.25" x14ac:dyDescent="0.3">
      <c r="A4" s="3" t="s">
        <v>8</v>
      </c>
      <c r="B4" s="47" t="s">
        <v>3</v>
      </c>
      <c r="C4" s="47" t="s">
        <v>4</v>
      </c>
      <c r="D4" s="47" t="s">
        <v>5</v>
      </c>
      <c r="E4" s="48" t="s">
        <v>6</v>
      </c>
      <c r="F4" s="48" t="s">
        <v>7</v>
      </c>
      <c r="G4" s="2"/>
      <c r="H4" s="41">
        <f>F16</f>
        <v>0.98796086292254848</v>
      </c>
      <c r="I4" s="39" t="s">
        <v>31</v>
      </c>
      <c r="J4" s="2"/>
      <c r="K4" s="2"/>
      <c r="P4" s="61"/>
      <c r="Q4" s="2"/>
      <c r="R4" s="1" t="s">
        <v>12</v>
      </c>
      <c r="S4" s="46"/>
      <c r="T4" s="46"/>
      <c r="U4" s="46"/>
      <c r="V4" s="46"/>
      <c r="W4" s="46"/>
      <c r="X4" s="5"/>
      <c r="Y4" s="2"/>
      <c r="Z4" s="2"/>
      <c r="AA4" s="2"/>
      <c r="AB4" s="2"/>
      <c r="AC4" s="7"/>
      <c r="AD4" s="7"/>
      <c r="AE4" s="7"/>
      <c r="AG4" s="64"/>
      <c r="AI4" s="1" t="s">
        <v>15</v>
      </c>
      <c r="AJ4" s="45"/>
      <c r="AK4" s="45"/>
      <c r="AL4" s="45"/>
      <c r="AM4" s="45"/>
      <c r="AN4" s="45"/>
      <c r="AO4" s="15"/>
      <c r="AT4" s="7"/>
      <c r="AU4" s="7"/>
      <c r="AV4" s="7"/>
    </row>
    <row r="5" spans="1:48" ht="20.25" x14ac:dyDescent="0.3">
      <c r="A5" s="3">
        <v>1</v>
      </c>
      <c r="B5" s="47">
        <v>1</v>
      </c>
      <c r="C5" s="47">
        <f t="shared" ref="C5:C13" si="0">N7</f>
        <v>2</v>
      </c>
      <c r="D5" s="47">
        <f>B5*B5</f>
        <v>1</v>
      </c>
      <c r="E5" s="47">
        <f>C5*C5</f>
        <v>4</v>
      </c>
      <c r="F5" s="47">
        <f>B5*C5</f>
        <v>2</v>
      </c>
      <c r="G5" s="2"/>
      <c r="H5" s="2"/>
      <c r="I5" s="2"/>
      <c r="J5" s="2"/>
      <c r="K5" s="2"/>
      <c r="L5" s="6" t="s">
        <v>18</v>
      </c>
      <c r="M5" s="6"/>
      <c r="N5" s="6"/>
      <c r="O5" s="6"/>
      <c r="P5" s="62"/>
      <c r="Q5" s="2"/>
      <c r="R5" s="3" t="s">
        <v>8</v>
      </c>
      <c r="S5" s="47" t="s">
        <v>3</v>
      </c>
      <c r="T5" s="47" t="s">
        <v>4</v>
      </c>
      <c r="U5" s="47" t="s">
        <v>5</v>
      </c>
      <c r="V5" s="48" t="s">
        <v>6</v>
      </c>
      <c r="W5" s="48" t="s">
        <v>7</v>
      </c>
      <c r="X5" s="2"/>
      <c r="Y5" s="41">
        <f>W17</f>
        <v>0.98796086292254848</v>
      </c>
      <c r="Z5" s="39" t="s">
        <v>31</v>
      </c>
      <c r="AA5" s="2"/>
      <c r="AB5" s="2"/>
      <c r="AC5" s="7"/>
      <c r="AD5" s="7"/>
      <c r="AE5" s="7"/>
      <c r="AG5" s="65"/>
      <c r="AI5" s="3" t="s">
        <v>8</v>
      </c>
      <c r="AJ5" s="53" t="s">
        <v>3</v>
      </c>
      <c r="AK5" s="56" t="s">
        <v>4</v>
      </c>
      <c r="AL5" s="53" t="s">
        <v>5</v>
      </c>
      <c r="AM5" s="53" t="s">
        <v>6</v>
      </c>
      <c r="AN5" s="53" t="s">
        <v>7</v>
      </c>
      <c r="AP5" s="38">
        <f>AN17</f>
        <v>0.85324691797292951</v>
      </c>
      <c r="AQ5" s="39" t="s">
        <v>31</v>
      </c>
      <c r="AT5" s="7"/>
      <c r="AU5" s="7"/>
      <c r="AV5" s="7"/>
    </row>
    <row r="6" spans="1:48" x14ac:dyDescent="0.25">
      <c r="A6" s="3">
        <v>2</v>
      </c>
      <c r="B6" s="47">
        <v>2</v>
      </c>
      <c r="C6" s="47">
        <f t="shared" si="0"/>
        <v>3</v>
      </c>
      <c r="D6" s="47">
        <f t="shared" ref="D6:E13" si="1">B6*B6</f>
        <v>4</v>
      </c>
      <c r="E6" s="47">
        <f t="shared" si="1"/>
        <v>9</v>
      </c>
      <c r="F6" s="47">
        <f t="shared" ref="F6:F13" si="2">B6*C6</f>
        <v>6</v>
      </c>
      <c r="G6" s="2"/>
      <c r="H6" s="2"/>
      <c r="I6" s="2"/>
      <c r="J6" s="2"/>
      <c r="K6" s="2"/>
      <c r="L6" s="6" t="s">
        <v>19</v>
      </c>
      <c r="M6" s="67" t="s">
        <v>20</v>
      </c>
      <c r="N6" s="6" t="s">
        <v>21</v>
      </c>
      <c r="O6" s="6"/>
      <c r="P6" s="62"/>
      <c r="Q6" s="2"/>
      <c r="R6" s="3">
        <v>1</v>
      </c>
      <c r="S6" s="47">
        <v>1</v>
      </c>
      <c r="T6" s="45">
        <f t="shared" ref="T6:T14" si="3">AE8</f>
        <v>2</v>
      </c>
      <c r="U6" s="47">
        <f>S6*S6</f>
        <v>1</v>
      </c>
      <c r="V6" s="47">
        <f>T6*T6</f>
        <v>4</v>
      </c>
      <c r="W6" s="47">
        <f>S6*T6</f>
        <v>2</v>
      </c>
      <c r="X6" s="2"/>
      <c r="Y6" s="2"/>
      <c r="Z6" s="2"/>
      <c r="AA6" s="2"/>
      <c r="AB6" s="2"/>
      <c r="AC6" s="6" t="s">
        <v>18</v>
      </c>
      <c r="AD6" s="6"/>
      <c r="AE6" s="6"/>
      <c r="AG6" s="65"/>
      <c r="AI6" s="12">
        <v>1</v>
      </c>
      <c r="AJ6" s="57">
        <v>1</v>
      </c>
      <c r="AK6" s="47">
        <f t="shared" ref="AK6:AK14" si="4">AV8</f>
        <v>0.5</v>
      </c>
      <c r="AL6" s="58">
        <f>AJ6*AJ6</f>
        <v>1</v>
      </c>
      <c r="AM6" s="58">
        <f>AK6*AK6</f>
        <v>0.25</v>
      </c>
      <c r="AN6" s="58">
        <f>AJ6*AK6</f>
        <v>0.5</v>
      </c>
      <c r="AT6" s="6" t="s">
        <v>18</v>
      </c>
      <c r="AU6" s="6"/>
      <c r="AV6" s="6"/>
    </row>
    <row r="7" spans="1:48" x14ac:dyDescent="0.25">
      <c r="A7" s="3">
        <v>3</v>
      </c>
      <c r="B7" s="47">
        <v>3</v>
      </c>
      <c r="C7" s="47">
        <f t="shared" si="0"/>
        <v>7</v>
      </c>
      <c r="D7" s="47">
        <f t="shared" si="1"/>
        <v>9</v>
      </c>
      <c r="E7" s="47">
        <f t="shared" si="1"/>
        <v>49</v>
      </c>
      <c r="F7" s="47">
        <f t="shared" si="2"/>
        <v>21</v>
      </c>
      <c r="G7" s="2"/>
      <c r="H7" s="2"/>
      <c r="I7" s="2"/>
      <c r="J7" s="2"/>
      <c r="K7" s="2"/>
      <c r="L7" s="21">
        <f t="shared" ref="L7:L15" si="5">2*B5</f>
        <v>2</v>
      </c>
      <c r="M7" s="68">
        <v>0</v>
      </c>
      <c r="N7" s="16">
        <f>L7+M7</f>
        <v>2</v>
      </c>
      <c r="O7" s="6"/>
      <c r="P7" s="62"/>
      <c r="Q7" s="2"/>
      <c r="R7" s="3">
        <v>2</v>
      </c>
      <c r="S7" s="47">
        <v>2</v>
      </c>
      <c r="T7" s="45">
        <f t="shared" si="3"/>
        <v>3</v>
      </c>
      <c r="U7" s="47">
        <f t="shared" ref="U7:V14" si="6">S7*S7</f>
        <v>4</v>
      </c>
      <c r="V7" s="47">
        <f t="shared" si="6"/>
        <v>9</v>
      </c>
      <c r="W7" s="47">
        <f t="shared" ref="W7:W14" si="7">S7*T7</f>
        <v>6</v>
      </c>
      <c r="X7" s="2"/>
      <c r="Y7" s="2"/>
      <c r="Z7" s="2"/>
      <c r="AA7" s="2"/>
      <c r="AB7" s="2"/>
      <c r="AC7" s="67" t="s">
        <v>19</v>
      </c>
      <c r="AD7" s="6" t="s">
        <v>20</v>
      </c>
      <c r="AE7" s="6" t="s">
        <v>21</v>
      </c>
      <c r="AG7" s="65"/>
      <c r="AI7" s="12">
        <v>2</v>
      </c>
      <c r="AJ7" s="57">
        <v>2</v>
      </c>
      <c r="AK7" s="47">
        <f t="shared" si="4"/>
        <v>0</v>
      </c>
      <c r="AL7" s="58">
        <f t="shared" ref="AL7:AM14" si="8">AJ7*AJ7</f>
        <v>4</v>
      </c>
      <c r="AM7" s="58">
        <f t="shared" si="8"/>
        <v>0</v>
      </c>
      <c r="AN7" s="58">
        <f t="shared" ref="AN7:AN14" si="9">AJ7*AK7</f>
        <v>0</v>
      </c>
      <c r="AT7" s="67" t="s">
        <v>32</v>
      </c>
      <c r="AU7" s="6" t="s">
        <v>20</v>
      </c>
      <c r="AV7" s="6" t="s">
        <v>25</v>
      </c>
    </row>
    <row r="8" spans="1:48" x14ac:dyDescent="0.25">
      <c r="A8" s="3">
        <v>4</v>
      </c>
      <c r="B8" s="48">
        <v>4</v>
      </c>
      <c r="C8" s="47">
        <f t="shared" si="0"/>
        <v>9</v>
      </c>
      <c r="D8" s="47">
        <f t="shared" si="1"/>
        <v>16</v>
      </c>
      <c r="E8" s="47">
        <f t="shared" si="1"/>
        <v>81</v>
      </c>
      <c r="F8" s="47">
        <f t="shared" si="2"/>
        <v>36</v>
      </c>
      <c r="G8" s="2"/>
      <c r="H8" s="2"/>
      <c r="I8" s="2"/>
      <c r="J8" s="2"/>
      <c r="K8" s="2"/>
      <c r="L8" s="23">
        <f t="shared" si="5"/>
        <v>4</v>
      </c>
      <c r="M8" s="69">
        <v>-1</v>
      </c>
      <c r="N8" s="24">
        <f t="shared" ref="N8:N15" si="10">L8+M8</f>
        <v>3</v>
      </c>
      <c r="O8" s="6"/>
      <c r="P8" s="62"/>
      <c r="Q8" s="2"/>
      <c r="R8" s="3">
        <v>3</v>
      </c>
      <c r="S8" s="47">
        <v>3</v>
      </c>
      <c r="T8" s="45">
        <f t="shared" si="3"/>
        <v>7</v>
      </c>
      <c r="U8" s="47">
        <f t="shared" si="6"/>
        <v>9</v>
      </c>
      <c r="V8" s="47">
        <f t="shared" si="6"/>
        <v>49</v>
      </c>
      <c r="W8" s="47">
        <f t="shared" si="7"/>
        <v>21</v>
      </c>
      <c r="X8" s="2"/>
      <c r="Y8" s="2"/>
      <c r="Z8" s="2"/>
      <c r="AA8" s="2"/>
      <c r="AB8" s="2"/>
      <c r="AC8" s="71">
        <f t="shared" ref="AC8:AC16" si="11">2*S6</f>
        <v>2</v>
      </c>
      <c r="AD8" s="22">
        <v>0</v>
      </c>
      <c r="AE8" s="16">
        <f>AC8+AD8</f>
        <v>2</v>
      </c>
      <c r="AG8" s="65"/>
      <c r="AI8" s="12">
        <v>3</v>
      </c>
      <c r="AJ8" s="57">
        <v>3</v>
      </c>
      <c r="AK8" s="47">
        <f t="shared" si="4"/>
        <v>2.5</v>
      </c>
      <c r="AL8" s="58">
        <f t="shared" si="8"/>
        <v>9</v>
      </c>
      <c r="AM8" s="58">
        <f t="shared" si="8"/>
        <v>6.25</v>
      </c>
      <c r="AN8" s="58">
        <f t="shared" si="9"/>
        <v>7.5</v>
      </c>
      <c r="AT8" s="71">
        <f>0.5*AJ6</f>
        <v>0.5</v>
      </c>
      <c r="AU8" s="22">
        <v>0</v>
      </c>
      <c r="AV8" s="16">
        <f>AT8+AU8</f>
        <v>0.5</v>
      </c>
    </row>
    <row r="9" spans="1:48" x14ac:dyDescent="0.25">
      <c r="A9" s="3">
        <v>5</v>
      </c>
      <c r="B9" s="48">
        <v>5</v>
      </c>
      <c r="C9" s="47">
        <f t="shared" si="0"/>
        <v>9</v>
      </c>
      <c r="D9" s="47">
        <f t="shared" si="1"/>
        <v>25</v>
      </c>
      <c r="E9" s="47">
        <f t="shared" si="1"/>
        <v>81</v>
      </c>
      <c r="F9" s="47">
        <f t="shared" si="2"/>
        <v>45</v>
      </c>
      <c r="G9" s="2"/>
      <c r="H9" s="2"/>
      <c r="I9" s="2"/>
      <c r="J9" s="2"/>
      <c r="K9" s="2"/>
      <c r="L9" s="23">
        <f t="shared" si="5"/>
        <v>6</v>
      </c>
      <c r="M9" s="69">
        <v>1</v>
      </c>
      <c r="N9" s="24">
        <f t="shared" si="10"/>
        <v>7</v>
      </c>
      <c r="O9" s="6"/>
      <c r="P9" s="62"/>
      <c r="Q9" s="2"/>
      <c r="R9" s="3">
        <v>4</v>
      </c>
      <c r="S9" s="48">
        <v>4</v>
      </c>
      <c r="T9" s="45">
        <f t="shared" si="3"/>
        <v>9</v>
      </c>
      <c r="U9" s="47">
        <f t="shared" si="6"/>
        <v>16</v>
      </c>
      <c r="V9" s="47">
        <f t="shared" si="6"/>
        <v>81</v>
      </c>
      <c r="W9" s="47">
        <f t="shared" si="7"/>
        <v>36</v>
      </c>
      <c r="X9" s="2"/>
      <c r="Y9" s="2"/>
      <c r="Z9" s="2"/>
      <c r="AA9" s="2"/>
      <c r="AB9" s="2"/>
      <c r="AC9" s="72">
        <f t="shared" si="11"/>
        <v>4</v>
      </c>
      <c r="AD9" s="7">
        <v>-1</v>
      </c>
      <c r="AE9" s="24">
        <f t="shared" ref="AE9:AE16" si="12">AC9+AD9</f>
        <v>3</v>
      </c>
      <c r="AG9" s="65"/>
      <c r="AI9" s="12">
        <v>4</v>
      </c>
      <c r="AJ9" s="57">
        <v>4</v>
      </c>
      <c r="AK9" s="47">
        <f t="shared" si="4"/>
        <v>3</v>
      </c>
      <c r="AL9" s="58">
        <f t="shared" si="8"/>
        <v>16</v>
      </c>
      <c r="AM9" s="58">
        <f t="shared" si="8"/>
        <v>9</v>
      </c>
      <c r="AN9" s="58">
        <f t="shared" si="9"/>
        <v>12</v>
      </c>
      <c r="AT9" s="72">
        <f t="shared" ref="AT9:AT16" si="13">0.5*AJ7</f>
        <v>1</v>
      </c>
      <c r="AU9" s="6">
        <v>-1</v>
      </c>
      <c r="AV9" s="24">
        <f t="shared" ref="AV9:AV16" si="14">AT9+AU9</f>
        <v>0</v>
      </c>
    </row>
    <row r="10" spans="1:48" x14ac:dyDescent="0.25">
      <c r="A10" s="3">
        <v>6</v>
      </c>
      <c r="B10" s="48">
        <v>6</v>
      </c>
      <c r="C10" s="47">
        <f t="shared" si="0"/>
        <v>12</v>
      </c>
      <c r="D10" s="47">
        <f t="shared" si="1"/>
        <v>36</v>
      </c>
      <c r="E10" s="47">
        <f t="shared" si="1"/>
        <v>144</v>
      </c>
      <c r="F10" s="47">
        <f t="shared" si="2"/>
        <v>72</v>
      </c>
      <c r="G10" s="5"/>
      <c r="H10" s="2"/>
      <c r="I10" s="2"/>
      <c r="J10" s="2"/>
      <c r="K10" s="2"/>
      <c r="L10" s="23">
        <f t="shared" si="5"/>
        <v>8</v>
      </c>
      <c r="M10" s="69">
        <v>1</v>
      </c>
      <c r="N10" s="24">
        <f t="shared" si="10"/>
        <v>9</v>
      </c>
      <c r="O10" s="6"/>
      <c r="P10" s="62"/>
      <c r="Q10" s="2"/>
      <c r="R10" s="3">
        <v>5</v>
      </c>
      <c r="S10" s="48">
        <v>5</v>
      </c>
      <c r="T10" s="45">
        <f t="shared" si="3"/>
        <v>9</v>
      </c>
      <c r="U10" s="47">
        <f t="shared" si="6"/>
        <v>25</v>
      </c>
      <c r="V10" s="47">
        <f t="shared" si="6"/>
        <v>81</v>
      </c>
      <c r="W10" s="47">
        <f t="shared" si="7"/>
        <v>45</v>
      </c>
      <c r="X10" s="2"/>
      <c r="Y10" s="2"/>
      <c r="Z10" s="2"/>
      <c r="AA10" s="2"/>
      <c r="AB10" s="2"/>
      <c r="AC10" s="72">
        <f t="shared" si="11"/>
        <v>6</v>
      </c>
      <c r="AD10" s="7">
        <v>1</v>
      </c>
      <c r="AE10" s="24">
        <f t="shared" si="12"/>
        <v>7</v>
      </c>
      <c r="AG10" s="65"/>
      <c r="AI10" s="12">
        <v>5</v>
      </c>
      <c r="AJ10" s="57">
        <v>5</v>
      </c>
      <c r="AK10" s="47">
        <f t="shared" si="4"/>
        <v>1.5</v>
      </c>
      <c r="AL10" s="58">
        <f t="shared" si="8"/>
        <v>25</v>
      </c>
      <c r="AM10" s="58">
        <f t="shared" si="8"/>
        <v>2.25</v>
      </c>
      <c r="AN10" s="58">
        <f t="shared" si="9"/>
        <v>7.5</v>
      </c>
      <c r="AT10" s="72">
        <f t="shared" si="13"/>
        <v>1.5</v>
      </c>
      <c r="AU10" s="6">
        <v>1</v>
      </c>
      <c r="AV10" s="24">
        <f t="shared" si="14"/>
        <v>2.5</v>
      </c>
    </row>
    <row r="11" spans="1:48" x14ac:dyDescent="0.25">
      <c r="A11" s="3">
        <v>7</v>
      </c>
      <c r="B11" s="48">
        <v>7</v>
      </c>
      <c r="C11" s="47">
        <f t="shared" si="0"/>
        <v>13</v>
      </c>
      <c r="D11" s="47">
        <f t="shared" si="1"/>
        <v>49</v>
      </c>
      <c r="E11" s="47">
        <f t="shared" si="1"/>
        <v>169</v>
      </c>
      <c r="F11" s="47">
        <f t="shared" si="2"/>
        <v>91</v>
      </c>
      <c r="G11" s="5"/>
      <c r="H11" s="2"/>
      <c r="I11" s="2"/>
      <c r="J11" s="2"/>
      <c r="K11" s="2"/>
      <c r="L11" s="23">
        <f t="shared" si="5"/>
        <v>10</v>
      </c>
      <c r="M11" s="69">
        <v>-1</v>
      </c>
      <c r="N11" s="24">
        <f t="shared" si="10"/>
        <v>9</v>
      </c>
      <c r="O11" s="6"/>
      <c r="P11" s="62"/>
      <c r="Q11" s="2"/>
      <c r="R11" s="3">
        <v>6</v>
      </c>
      <c r="S11" s="48">
        <v>6</v>
      </c>
      <c r="T11" s="45">
        <f t="shared" si="3"/>
        <v>12</v>
      </c>
      <c r="U11" s="47">
        <f t="shared" si="6"/>
        <v>36</v>
      </c>
      <c r="V11" s="47">
        <f t="shared" si="6"/>
        <v>144</v>
      </c>
      <c r="W11" s="47">
        <f t="shared" si="7"/>
        <v>72</v>
      </c>
      <c r="X11" s="5"/>
      <c r="Y11" s="2"/>
      <c r="Z11" s="2"/>
      <c r="AA11" s="2"/>
      <c r="AB11" s="2"/>
      <c r="AC11" s="72">
        <f t="shared" si="11"/>
        <v>8</v>
      </c>
      <c r="AD11" s="7">
        <v>1</v>
      </c>
      <c r="AE11" s="24">
        <f t="shared" si="12"/>
        <v>9</v>
      </c>
      <c r="AG11" s="65"/>
      <c r="AI11" s="12">
        <v>6</v>
      </c>
      <c r="AJ11" s="57">
        <v>6</v>
      </c>
      <c r="AK11" s="47">
        <f t="shared" si="4"/>
        <v>3</v>
      </c>
      <c r="AL11" s="58">
        <f t="shared" si="8"/>
        <v>36</v>
      </c>
      <c r="AM11" s="58">
        <f t="shared" si="8"/>
        <v>9</v>
      </c>
      <c r="AN11" s="58">
        <f t="shared" si="9"/>
        <v>18</v>
      </c>
      <c r="AO11" s="15"/>
      <c r="AT11" s="72">
        <f t="shared" si="13"/>
        <v>2</v>
      </c>
      <c r="AU11" s="6">
        <v>1</v>
      </c>
      <c r="AV11" s="24">
        <f t="shared" si="14"/>
        <v>3</v>
      </c>
    </row>
    <row r="12" spans="1:48" x14ac:dyDescent="0.25">
      <c r="A12" s="3">
        <v>8</v>
      </c>
      <c r="B12" s="48">
        <v>8</v>
      </c>
      <c r="C12" s="47">
        <f t="shared" si="0"/>
        <v>17</v>
      </c>
      <c r="D12" s="47">
        <f t="shared" si="1"/>
        <v>64</v>
      </c>
      <c r="E12" s="47">
        <f t="shared" si="1"/>
        <v>289</v>
      </c>
      <c r="F12" s="47">
        <f t="shared" si="2"/>
        <v>136</v>
      </c>
      <c r="G12" s="5"/>
      <c r="H12" s="2"/>
      <c r="I12" s="2"/>
      <c r="J12" s="2"/>
      <c r="K12" s="2"/>
      <c r="L12" s="23">
        <f t="shared" si="5"/>
        <v>12</v>
      </c>
      <c r="M12" s="69">
        <v>0</v>
      </c>
      <c r="N12" s="24">
        <f t="shared" si="10"/>
        <v>12</v>
      </c>
      <c r="O12" s="6"/>
      <c r="P12" s="62"/>
      <c r="Q12" s="2"/>
      <c r="R12" s="3">
        <v>7</v>
      </c>
      <c r="S12" s="48">
        <v>7</v>
      </c>
      <c r="T12" s="45">
        <f t="shared" si="3"/>
        <v>13</v>
      </c>
      <c r="U12" s="47">
        <f t="shared" si="6"/>
        <v>49</v>
      </c>
      <c r="V12" s="47">
        <f t="shared" si="6"/>
        <v>169</v>
      </c>
      <c r="W12" s="47">
        <f t="shared" si="7"/>
        <v>91</v>
      </c>
      <c r="X12" s="5"/>
      <c r="Y12" s="2"/>
      <c r="Z12" s="2"/>
      <c r="AA12" s="2"/>
      <c r="AB12" s="2"/>
      <c r="AC12" s="72">
        <f t="shared" si="11"/>
        <v>10</v>
      </c>
      <c r="AD12" s="7">
        <v>-1</v>
      </c>
      <c r="AE12" s="24">
        <f t="shared" si="12"/>
        <v>9</v>
      </c>
      <c r="AG12" s="65"/>
      <c r="AI12" s="12">
        <v>7</v>
      </c>
      <c r="AJ12" s="57">
        <v>7</v>
      </c>
      <c r="AK12" s="47">
        <f t="shared" si="4"/>
        <v>2.5</v>
      </c>
      <c r="AL12" s="58">
        <f t="shared" si="8"/>
        <v>49</v>
      </c>
      <c r="AM12" s="58">
        <f t="shared" si="8"/>
        <v>6.25</v>
      </c>
      <c r="AN12" s="58">
        <f t="shared" si="9"/>
        <v>17.5</v>
      </c>
      <c r="AO12" s="15"/>
      <c r="AT12" s="72">
        <f t="shared" si="13"/>
        <v>2.5</v>
      </c>
      <c r="AU12" s="6">
        <v>-1</v>
      </c>
      <c r="AV12" s="24">
        <f t="shared" si="14"/>
        <v>1.5</v>
      </c>
    </row>
    <row r="13" spans="1:48" x14ac:dyDescent="0.25">
      <c r="A13" s="3">
        <v>9</v>
      </c>
      <c r="B13" s="48">
        <v>9</v>
      </c>
      <c r="C13" s="47">
        <f t="shared" si="0"/>
        <v>18</v>
      </c>
      <c r="D13" s="47">
        <f t="shared" si="1"/>
        <v>81</v>
      </c>
      <c r="E13" s="47">
        <f t="shared" si="1"/>
        <v>324</v>
      </c>
      <c r="F13" s="47">
        <f t="shared" si="2"/>
        <v>162</v>
      </c>
      <c r="G13" s="5"/>
      <c r="H13" s="2"/>
      <c r="I13" s="2"/>
      <c r="J13" s="2"/>
      <c r="K13" s="2"/>
      <c r="L13" s="23">
        <f t="shared" si="5"/>
        <v>14</v>
      </c>
      <c r="M13" s="69">
        <v>-1</v>
      </c>
      <c r="N13" s="24">
        <f t="shared" si="10"/>
        <v>13</v>
      </c>
      <c r="O13" s="6"/>
      <c r="P13" s="62"/>
      <c r="Q13" s="2"/>
      <c r="R13" s="3">
        <v>8</v>
      </c>
      <c r="S13" s="48">
        <v>8</v>
      </c>
      <c r="T13" s="45">
        <f t="shared" si="3"/>
        <v>17</v>
      </c>
      <c r="U13" s="47">
        <f t="shared" si="6"/>
        <v>64</v>
      </c>
      <c r="V13" s="47">
        <f t="shared" si="6"/>
        <v>289</v>
      </c>
      <c r="W13" s="47">
        <f t="shared" si="7"/>
        <v>136</v>
      </c>
      <c r="X13" s="5"/>
      <c r="Y13" s="2"/>
      <c r="Z13" s="2"/>
      <c r="AA13" s="2"/>
      <c r="AB13" s="2"/>
      <c r="AC13" s="72">
        <f t="shared" si="11"/>
        <v>12</v>
      </c>
      <c r="AD13" s="7">
        <v>0</v>
      </c>
      <c r="AE13" s="24">
        <f t="shared" si="12"/>
        <v>12</v>
      </c>
      <c r="AG13" s="65"/>
      <c r="AI13" s="12">
        <v>8</v>
      </c>
      <c r="AJ13" s="57">
        <v>8</v>
      </c>
      <c r="AK13" s="47">
        <f t="shared" si="4"/>
        <v>5</v>
      </c>
      <c r="AL13" s="58">
        <f t="shared" si="8"/>
        <v>64</v>
      </c>
      <c r="AM13" s="58">
        <f t="shared" si="8"/>
        <v>25</v>
      </c>
      <c r="AN13" s="58">
        <f t="shared" si="9"/>
        <v>40</v>
      </c>
      <c r="AO13" s="15"/>
      <c r="AT13" s="72">
        <f t="shared" si="13"/>
        <v>3</v>
      </c>
      <c r="AU13" s="6">
        <v>0</v>
      </c>
      <c r="AV13" s="24">
        <f t="shared" si="14"/>
        <v>3</v>
      </c>
    </row>
    <row r="14" spans="1:48" x14ac:dyDescent="0.25">
      <c r="A14" s="6" t="s">
        <v>0</v>
      </c>
      <c r="B14" s="47">
        <f>SUM(B5:B13)</f>
        <v>45</v>
      </c>
      <c r="C14" s="47">
        <f>SUM(C5:C13)</f>
        <v>90</v>
      </c>
      <c r="D14" s="47">
        <f>SUM(D5:D13)</f>
        <v>285</v>
      </c>
      <c r="E14" s="47">
        <f>SUM(E5:E13)</f>
        <v>1150</v>
      </c>
      <c r="F14" s="47">
        <f>SUM(F5:F13)</f>
        <v>571</v>
      </c>
      <c r="G14" s="5"/>
      <c r="H14" s="2"/>
      <c r="I14" s="2"/>
      <c r="J14" s="2"/>
      <c r="K14" s="2"/>
      <c r="L14" s="23">
        <f t="shared" si="5"/>
        <v>16</v>
      </c>
      <c r="M14" s="69">
        <v>1</v>
      </c>
      <c r="N14" s="24">
        <f t="shared" si="10"/>
        <v>17</v>
      </c>
      <c r="O14" s="6"/>
      <c r="P14" s="62"/>
      <c r="Q14" s="2"/>
      <c r="R14" s="3">
        <v>9</v>
      </c>
      <c r="S14" s="48">
        <v>9</v>
      </c>
      <c r="T14" s="45">
        <f t="shared" si="3"/>
        <v>18</v>
      </c>
      <c r="U14" s="47">
        <f t="shared" si="6"/>
        <v>81</v>
      </c>
      <c r="V14" s="47">
        <f t="shared" si="6"/>
        <v>324</v>
      </c>
      <c r="W14" s="47">
        <f t="shared" si="7"/>
        <v>162</v>
      </c>
      <c r="X14" s="5"/>
      <c r="Y14" s="2"/>
      <c r="Z14" s="2"/>
      <c r="AA14" s="2"/>
      <c r="AB14" s="2"/>
      <c r="AC14" s="72">
        <f t="shared" si="11"/>
        <v>14</v>
      </c>
      <c r="AD14" s="7">
        <v>-1</v>
      </c>
      <c r="AE14" s="24">
        <f t="shared" si="12"/>
        <v>13</v>
      </c>
      <c r="AG14" s="65"/>
      <c r="AI14" s="12">
        <v>9</v>
      </c>
      <c r="AJ14" s="57">
        <v>9</v>
      </c>
      <c r="AK14" s="47">
        <f t="shared" si="4"/>
        <v>4.5</v>
      </c>
      <c r="AL14" s="58">
        <f t="shared" si="8"/>
        <v>81</v>
      </c>
      <c r="AM14" s="58">
        <f t="shared" si="8"/>
        <v>20.25</v>
      </c>
      <c r="AN14" s="58">
        <f t="shared" si="9"/>
        <v>40.5</v>
      </c>
      <c r="AO14" s="15"/>
      <c r="AT14" s="72">
        <f t="shared" si="13"/>
        <v>3.5</v>
      </c>
      <c r="AU14" s="6">
        <v>-1</v>
      </c>
      <c r="AV14" s="24">
        <f t="shared" si="14"/>
        <v>2.5</v>
      </c>
    </row>
    <row r="15" spans="1:48" x14ac:dyDescent="0.25">
      <c r="A15" s="7" t="s">
        <v>1</v>
      </c>
      <c r="B15" s="46"/>
      <c r="C15" s="46"/>
      <c r="D15" s="48">
        <f>D14-B14*B14/A13</f>
        <v>60</v>
      </c>
      <c r="E15" s="49">
        <f>E14-C14*C14/A13</f>
        <v>250</v>
      </c>
      <c r="F15" s="48">
        <f>F14-B14*C14/A13</f>
        <v>121</v>
      </c>
      <c r="G15" s="5"/>
      <c r="H15" s="2"/>
      <c r="I15" s="2"/>
      <c r="J15" s="2"/>
      <c r="K15" s="2"/>
      <c r="L15" s="25">
        <f t="shared" si="5"/>
        <v>18</v>
      </c>
      <c r="M15" s="70">
        <v>0</v>
      </c>
      <c r="N15" s="18">
        <f t="shared" si="10"/>
        <v>18</v>
      </c>
      <c r="O15" s="6"/>
      <c r="P15" s="62"/>
      <c r="Q15" s="2"/>
      <c r="R15" s="6" t="s">
        <v>0</v>
      </c>
      <c r="S15" s="47">
        <f>SUM(S6:S14)</f>
        <v>45</v>
      </c>
      <c r="T15" s="47">
        <f>SUM(AE8:AE16)</f>
        <v>90</v>
      </c>
      <c r="U15" s="47">
        <f>SUM(U6:U14)</f>
        <v>285</v>
      </c>
      <c r="V15" s="47">
        <f>SUM(V6:V14)</f>
        <v>1150</v>
      </c>
      <c r="W15" s="47">
        <f>SUM(W6:W14)</f>
        <v>571</v>
      </c>
      <c r="X15" s="5"/>
      <c r="Y15" s="2"/>
      <c r="Z15" s="2"/>
      <c r="AA15" s="2"/>
      <c r="AB15" s="2"/>
      <c r="AC15" s="72">
        <f t="shared" si="11"/>
        <v>16</v>
      </c>
      <c r="AD15" s="7">
        <v>1</v>
      </c>
      <c r="AE15" s="24">
        <f t="shared" si="12"/>
        <v>17</v>
      </c>
      <c r="AG15" s="65"/>
      <c r="AI15" s="7" t="s">
        <v>0</v>
      </c>
      <c r="AJ15" s="55">
        <f>SUM(AJ6:AJ14)</f>
        <v>45</v>
      </c>
      <c r="AK15" s="55">
        <f t="shared" ref="AK15:AN15" si="15">SUM(AK6:AK14)</f>
        <v>22.5</v>
      </c>
      <c r="AL15" s="55">
        <f t="shared" si="15"/>
        <v>285</v>
      </c>
      <c r="AM15" s="55">
        <f t="shared" si="15"/>
        <v>78.25</v>
      </c>
      <c r="AN15" s="55">
        <f t="shared" si="15"/>
        <v>143.5</v>
      </c>
      <c r="AO15" s="15"/>
      <c r="AT15" s="72">
        <f t="shared" si="13"/>
        <v>4</v>
      </c>
      <c r="AU15" s="6">
        <v>1</v>
      </c>
      <c r="AV15" s="24">
        <f t="shared" si="14"/>
        <v>5</v>
      </c>
    </row>
    <row r="16" spans="1:48" x14ac:dyDescent="0.25">
      <c r="A16" s="7" t="s">
        <v>2</v>
      </c>
      <c r="B16" s="46"/>
      <c r="C16" s="46"/>
      <c r="D16" s="46"/>
      <c r="E16" s="46"/>
      <c r="F16" s="50">
        <f>F15/SQRT(D15*E15)</f>
        <v>0.98796086292254848</v>
      </c>
      <c r="G16" s="5"/>
      <c r="H16" s="2"/>
      <c r="I16" s="2"/>
      <c r="J16" s="2"/>
      <c r="K16" s="2"/>
      <c r="L16" s="6"/>
      <c r="M16" s="6"/>
      <c r="N16" s="6"/>
      <c r="O16" s="6"/>
      <c r="P16" s="62"/>
      <c r="Q16" s="2"/>
      <c r="R16" s="7" t="s">
        <v>1</v>
      </c>
      <c r="S16" s="46"/>
      <c r="T16" s="46"/>
      <c r="U16" s="48">
        <f>U15-S15*S15/R14</f>
        <v>60</v>
      </c>
      <c r="V16" s="49">
        <f>V15-T15*T15/R14</f>
        <v>250</v>
      </c>
      <c r="W16" s="48">
        <f>W15-S15*T15/R14</f>
        <v>121</v>
      </c>
      <c r="X16" s="5"/>
      <c r="Y16" s="2"/>
      <c r="Z16" s="2"/>
      <c r="AA16" s="2"/>
      <c r="AB16" s="2"/>
      <c r="AC16" s="73">
        <f t="shared" si="11"/>
        <v>18</v>
      </c>
      <c r="AD16" s="17">
        <v>0</v>
      </c>
      <c r="AE16" s="18">
        <f t="shared" si="12"/>
        <v>18</v>
      </c>
      <c r="AG16" s="65"/>
      <c r="AI16" s="7" t="s">
        <v>1</v>
      </c>
      <c r="AJ16" s="45"/>
      <c r="AK16" s="45"/>
      <c r="AL16" s="55">
        <f>AL15-AJ15*AJ15/AI14</f>
        <v>60</v>
      </c>
      <c r="AM16" s="59">
        <f>AM15-AK15*AK15/AI14</f>
        <v>22</v>
      </c>
      <c r="AN16" s="58">
        <f>AN15-AJ15*AK15/AI14</f>
        <v>31</v>
      </c>
      <c r="AO16" s="15"/>
      <c r="AT16" s="73">
        <f t="shared" si="13"/>
        <v>4.5</v>
      </c>
      <c r="AU16" s="17">
        <v>0</v>
      </c>
      <c r="AV16" s="18">
        <f t="shared" si="14"/>
        <v>4.5</v>
      </c>
    </row>
    <row r="17" spans="1:48" x14ac:dyDescent="0.25">
      <c r="B17" s="46"/>
      <c r="C17" s="46"/>
      <c r="D17" s="46"/>
      <c r="E17" s="46"/>
      <c r="F17" s="46"/>
      <c r="G17" s="5"/>
      <c r="H17" s="2"/>
      <c r="I17" s="2"/>
      <c r="J17" s="2"/>
      <c r="K17" s="2"/>
      <c r="L17" s="6"/>
      <c r="M17" s="6"/>
      <c r="N17" s="6"/>
      <c r="O17" s="6"/>
      <c r="P17" s="62"/>
      <c r="Q17" s="2"/>
      <c r="R17" s="7" t="s">
        <v>2</v>
      </c>
      <c r="S17" s="46"/>
      <c r="T17" s="46"/>
      <c r="U17" s="46"/>
      <c r="V17" s="46"/>
      <c r="W17" s="50">
        <f>W16/SQRT(U16*V16)</f>
        <v>0.98796086292254848</v>
      </c>
      <c r="X17" s="5"/>
      <c r="Y17" s="2"/>
      <c r="Z17" s="2"/>
      <c r="AA17" s="2"/>
      <c r="AB17" s="2"/>
      <c r="AC17" s="6"/>
      <c r="AD17" s="6"/>
      <c r="AE17" s="6"/>
      <c r="AG17" s="65"/>
      <c r="AI17" s="7" t="s">
        <v>2</v>
      </c>
      <c r="AJ17" s="45"/>
      <c r="AK17" s="45"/>
      <c r="AL17" s="45"/>
      <c r="AM17" s="45"/>
      <c r="AN17" s="60">
        <f>AN16/SQRT(AL16*AM16)</f>
        <v>0.85324691797292951</v>
      </c>
      <c r="AO17" s="15"/>
      <c r="AT17" s="7"/>
      <c r="AU17" s="7"/>
      <c r="AV17" s="7"/>
    </row>
    <row r="18" spans="1:48" x14ac:dyDescent="0.25">
      <c r="A18" s="1" t="s">
        <v>10</v>
      </c>
      <c r="B18" s="46"/>
      <c r="C18" s="46"/>
      <c r="D18" s="46"/>
      <c r="E18" s="46"/>
      <c r="F18" s="46"/>
      <c r="G18" s="5"/>
      <c r="H18" s="2"/>
      <c r="I18" s="2"/>
      <c r="J18" s="2"/>
      <c r="K18" s="2"/>
      <c r="P18" s="62"/>
      <c r="Q18" s="2"/>
      <c r="S18" s="46"/>
      <c r="T18" s="46"/>
      <c r="U18" s="46"/>
      <c r="V18" s="46"/>
      <c r="W18" s="46"/>
      <c r="X18" s="5"/>
      <c r="Y18" s="2"/>
      <c r="Z18" s="2"/>
      <c r="AA18" s="2"/>
      <c r="AB18" s="2"/>
      <c r="AC18" s="6"/>
      <c r="AD18" s="6"/>
      <c r="AE18" s="6"/>
      <c r="AG18" s="65"/>
      <c r="AJ18" s="45"/>
      <c r="AK18" s="45"/>
      <c r="AL18" s="45"/>
      <c r="AM18" s="45"/>
      <c r="AN18" s="45"/>
      <c r="AO18" s="15"/>
      <c r="AT18" s="7"/>
      <c r="AU18" s="7"/>
      <c r="AV18" s="7"/>
    </row>
    <row r="19" spans="1:48" ht="20.25" x14ac:dyDescent="0.3">
      <c r="A19" s="3" t="s">
        <v>8</v>
      </c>
      <c r="B19" s="47" t="s">
        <v>3</v>
      </c>
      <c r="C19" s="47" t="s">
        <v>4</v>
      </c>
      <c r="D19" s="47" t="s">
        <v>5</v>
      </c>
      <c r="E19" s="48" t="s">
        <v>6</v>
      </c>
      <c r="F19" s="48" t="s">
        <v>7</v>
      </c>
      <c r="G19" s="2"/>
      <c r="H19" s="41">
        <f>F31</f>
        <v>0.95499204390485304</v>
      </c>
      <c r="I19" s="39" t="s">
        <v>31</v>
      </c>
      <c r="J19" s="2"/>
      <c r="K19" s="2"/>
      <c r="P19" s="62"/>
      <c r="Q19" s="2"/>
      <c r="R19" s="1" t="s">
        <v>13</v>
      </c>
      <c r="S19" s="46"/>
      <c r="T19" s="46"/>
      <c r="U19" s="46"/>
      <c r="V19" s="46"/>
      <c r="W19" s="46"/>
      <c r="X19" s="2"/>
      <c r="Y19" s="2"/>
      <c r="Z19" s="2"/>
      <c r="AA19" s="2"/>
      <c r="AB19" s="2"/>
      <c r="AC19" s="7"/>
      <c r="AD19" s="7"/>
      <c r="AE19" s="7"/>
      <c r="AG19" s="65"/>
      <c r="AI19" s="1" t="s">
        <v>16</v>
      </c>
      <c r="AJ19" s="45"/>
      <c r="AK19" s="45"/>
      <c r="AL19" s="45"/>
      <c r="AM19" s="45"/>
      <c r="AN19" s="45"/>
      <c r="AO19" s="15"/>
      <c r="AT19" s="7"/>
      <c r="AU19" s="7"/>
      <c r="AV19" s="7"/>
    </row>
    <row r="20" spans="1:48" ht="20.25" x14ac:dyDescent="0.3">
      <c r="A20" s="3">
        <v>1</v>
      </c>
      <c r="B20" s="47">
        <v>1</v>
      </c>
      <c r="C20" s="47">
        <f t="shared" ref="C20:C28" si="16">N22</f>
        <v>2</v>
      </c>
      <c r="D20" s="47">
        <f>B20*B20</f>
        <v>1</v>
      </c>
      <c r="E20" s="47">
        <f>C20*C20</f>
        <v>4</v>
      </c>
      <c r="F20" s="47">
        <f>B20*C20</f>
        <v>2</v>
      </c>
      <c r="G20" s="2"/>
      <c r="H20" s="2"/>
      <c r="I20" s="2"/>
      <c r="J20" s="2"/>
      <c r="K20" s="2"/>
      <c r="L20" s="6" t="s">
        <v>18</v>
      </c>
      <c r="M20" s="6"/>
      <c r="N20" s="6"/>
      <c r="O20" s="6"/>
      <c r="P20" s="62"/>
      <c r="Q20" s="2"/>
      <c r="R20" s="36" t="s">
        <v>8</v>
      </c>
      <c r="S20" s="47" t="s">
        <v>3</v>
      </c>
      <c r="T20" s="47" t="s">
        <v>4</v>
      </c>
      <c r="U20" s="47" t="s">
        <v>5</v>
      </c>
      <c r="V20" s="47" t="s">
        <v>6</v>
      </c>
      <c r="W20" s="47" t="s">
        <v>7</v>
      </c>
      <c r="X20" s="5"/>
      <c r="Y20" s="41">
        <f>W32</f>
        <v>0.97900412362465261</v>
      </c>
      <c r="Z20" s="39" t="s">
        <v>31</v>
      </c>
      <c r="AA20" s="2"/>
      <c r="AB20" s="2"/>
      <c r="AC20" s="7"/>
      <c r="AD20" s="7"/>
      <c r="AE20" s="7"/>
      <c r="AG20" s="65"/>
      <c r="AI20" s="3" t="s">
        <v>8</v>
      </c>
      <c r="AJ20" s="53" t="s">
        <v>3</v>
      </c>
      <c r="AK20" s="56" t="s">
        <v>4</v>
      </c>
      <c r="AL20" s="53" t="s">
        <v>5</v>
      </c>
      <c r="AM20" s="53" t="s">
        <v>6</v>
      </c>
      <c r="AN20" s="53" t="s">
        <v>7</v>
      </c>
      <c r="AP20" s="38">
        <f>AN32</f>
        <v>0.34655164004183586</v>
      </c>
      <c r="AQ20" s="39" t="s">
        <v>31</v>
      </c>
      <c r="AT20" s="7"/>
      <c r="AU20" s="7"/>
      <c r="AV20" s="7"/>
    </row>
    <row r="21" spans="1:48" x14ac:dyDescent="0.25">
      <c r="A21" s="3">
        <v>2</v>
      </c>
      <c r="B21" s="47">
        <v>2</v>
      </c>
      <c r="C21" s="47">
        <f t="shared" si="16"/>
        <v>2</v>
      </c>
      <c r="D21" s="47">
        <f t="shared" ref="D21:E28" si="17">B21*B21</f>
        <v>4</v>
      </c>
      <c r="E21" s="47">
        <f t="shared" si="17"/>
        <v>4</v>
      </c>
      <c r="F21" s="47">
        <f t="shared" ref="F21:F28" si="18">B21*C21</f>
        <v>4</v>
      </c>
      <c r="G21" s="2"/>
      <c r="H21" s="2"/>
      <c r="I21" s="2"/>
      <c r="J21" s="2"/>
      <c r="K21" s="2"/>
      <c r="L21" s="6" t="s">
        <v>19</v>
      </c>
      <c r="M21" s="67" t="s">
        <v>20</v>
      </c>
      <c r="N21" s="6" t="s">
        <v>21</v>
      </c>
      <c r="O21" s="6"/>
      <c r="P21" s="62"/>
      <c r="Q21" s="2"/>
      <c r="R21" s="3">
        <v>1</v>
      </c>
      <c r="S21" s="47">
        <v>1</v>
      </c>
      <c r="T21" s="51">
        <f t="shared" ref="T21:T29" si="19">AE23</f>
        <v>1.5</v>
      </c>
      <c r="U21" s="47">
        <f>S21*S21</f>
        <v>1</v>
      </c>
      <c r="V21" s="48">
        <f>T21*T21</f>
        <v>2.25</v>
      </c>
      <c r="W21" s="48">
        <f>S21*T21</f>
        <v>1.5</v>
      </c>
      <c r="X21" s="2"/>
      <c r="Y21" s="2"/>
      <c r="Z21" s="2"/>
      <c r="AA21" s="2"/>
      <c r="AB21" s="2"/>
      <c r="AC21" s="6" t="s">
        <v>18</v>
      </c>
      <c r="AD21" s="6"/>
      <c r="AE21" s="6"/>
      <c r="AG21" s="65"/>
      <c r="AI21" s="12">
        <v>1</v>
      </c>
      <c r="AJ21" s="57">
        <v>1</v>
      </c>
      <c r="AK21" s="47">
        <f t="shared" ref="AK21:AK29" si="20">AV23</f>
        <v>0.1</v>
      </c>
      <c r="AL21" s="58">
        <f>AJ21*AJ21</f>
        <v>1</v>
      </c>
      <c r="AM21" s="58">
        <f>AK21*AK21</f>
        <v>1.0000000000000002E-2</v>
      </c>
      <c r="AN21" s="58">
        <f>AJ21*AK21</f>
        <v>0.1</v>
      </c>
      <c r="AT21" s="6" t="s">
        <v>18</v>
      </c>
      <c r="AU21" s="6"/>
      <c r="AV21" s="6"/>
    </row>
    <row r="22" spans="1:48" x14ac:dyDescent="0.25">
      <c r="A22" s="3">
        <v>3</v>
      </c>
      <c r="B22" s="47">
        <v>3</v>
      </c>
      <c r="C22" s="47">
        <f t="shared" si="16"/>
        <v>8</v>
      </c>
      <c r="D22" s="47">
        <f t="shared" si="17"/>
        <v>9</v>
      </c>
      <c r="E22" s="47">
        <f t="shared" si="17"/>
        <v>64</v>
      </c>
      <c r="F22" s="47">
        <f t="shared" si="18"/>
        <v>24</v>
      </c>
      <c r="G22" s="2"/>
      <c r="H22" s="2"/>
      <c r="I22" s="2"/>
      <c r="J22" s="2"/>
      <c r="K22" s="2"/>
      <c r="L22" s="21">
        <f t="shared" ref="L22:L30" si="21">2*B20</f>
        <v>2</v>
      </c>
      <c r="M22" s="68">
        <v>0</v>
      </c>
      <c r="N22" s="16">
        <f>L22+M22</f>
        <v>2</v>
      </c>
      <c r="O22" s="6"/>
      <c r="P22" s="62"/>
      <c r="Q22" s="2"/>
      <c r="R22" s="3">
        <v>2</v>
      </c>
      <c r="S22" s="47">
        <v>2</v>
      </c>
      <c r="T22" s="51">
        <f t="shared" si="19"/>
        <v>2</v>
      </c>
      <c r="U22" s="47">
        <f t="shared" ref="U22:V29" si="22">S22*S22</f>
        <v>4</v>
      </c>
      <c r="V22" s="48">
        <f t="shared" si="22"/>
        <v>4</v>
      </c>
      <c r="W22" s="48">
        <f t="shared" ref="W22:W29" si="23">S22*T22</f>
        <v>4</v>
      </c>
      <c r="X22" s="2"/>
      <c r="Y22" s="2"/>
      <c r="Z22" s="2"/>
      <c r="AA22" s="2"/>
      <c r="AB22" s="2"/>
      <c r="AC22" s="67" t="s">
        <v>22</v>
      </c>
      <c r="AD22" s="6" t="s">
        <v>20</v>
      </c>
      <c r="AE22" s="6" t="s">
        <v>23</v>
      </c>
      <c r="AG22" s="65"/>
      <c r="AI22" s="12">
        <v>2</v>
      </c>
      <c r="AJ22" s="57">
        <v>2</v>
      </c>
      <c r="AK22" s="47">
        <f t="shared" si="20"/>
        <v>-0.8</v>
      </c>
      <c r="AL22" s="58">
        <f t="shared" ref="AL22:AM29" si="24">AJ22*AJ22</f>
        <v>4</v>
      </c>
      <c r="AM22" s="58">
        <f t="shared" si="24"/>
        <v>0.64000000000000012</v>
      </c>
      <c r="AN22" s="58">
        <f t="shared" ref="AN22:AN29" si="25">AJ22*AK22</f>
        <v>-1.6</v>
      </c>
      <c r="AT22" s="67" t="s">
        <v>33</v>
      </c>
      <c r="AU22" s="6" t="s">
        <v>20</v>
      </c>
      <c r="AV22" s="6" t="s">
        <v>26</v>
      </c>
    </row>
    <row r="23" spans="1:48" x14ac:dyDescent="0.25">
      <c r="A23" s="3">
        <v>4</v>
      </c>
      <c r="B23" s="48">
        <v>4</v>
      </c>
      <c r="C23" s="47">
        <f t="shared" si="16"/>
        <v>10</v>
      </c>
      <c r="D23" s="47">
        <f t="shared" si="17"/>
        <v>16</v>
      </c>
      <c r="E23" s="47">
        <f t="shared" si="17"/>
        <v>100</v>
      </c>
      <c r="F23" s="47">
        <f t="shared" si="18"/>
        <v>40</v>
      </c>
      <c r="G23" s="2"/>
      <c r="H23" s="2"/>
      <c r="I23" s="2"/>
      <c r="J23" s="2"/>
      <c r="K23" s="2"/>
      <c r="L23" s="23">
        <f t="shared" si="21"/>
        <v>4</v>
      </c>
      <c r="M23" s="69">
        <v>-2</v>
      </c>
      <c r="N23" s="24">
        <f t="shared" ref="N23:N30" si="26">L23+M23</f>
        <v>2</v>
      </c>
      <c r="O23" s="6"/>
      <c r="P23" s="62"/>
      <c r="Q23" s="2"/>
      <c r="R23" s="3">
        <v>3</v>
      </c>
      <c r="S23" s="47">
        <v>3</v>
      </c>
      <c r="T23" s="51">
        <f t="shared" si="19"/>
        <v>5.5</v>
      </c>
      <c r="U23" s="47">
        <f t="shared" si="22"/>
        <v>9</v>
      </c>
      <c r="V23" s="48">
        <f t="shared" si="22"/>
        <v>30.25</v>
      </c>
      <c r="W23" s="48">
        <f t="shared" si="23"/>
        <v>16.5</v>
      </c>
      <c r="X23" s="2"/>
      <c r="Y23" s="2"/>
      <c r="Z23" s="2"/>
      <c r="AA23" s="2"/>
      <c r="AB23" s="2"/>
      <c r="AC23" s="71">
        <f t="shared" ref="AC23:AC31" si="27">1.5*S21</f>
        <v>1.5</v>
      </c>
      <c r="AD23" s="22">
        <v>0</v>
      </c>
      <c r="AE23" s="16">
        <f>AC23+AD23</f>
        <v>1.5</v>
      </c>
      <c r="AG23" s="65"/>
      <c r="AI23" s="12">
        <v>3</v>
      </c>
      <c r="AJ23" s="57">
        <v>3</v>
      </c>
      <c r="AK23" s="47">
        <f t="shared" si="20"/>
        <v>1.3</v>
      </c>
      <c r="AL23" s="58">
        <f t="shared" si="24"/>
        <v>9</v>
      </c>
      <c r="AM23" s="58">
        <f t="shared" si="24"/>
        <v>1.6900000000000002</v>
      </c>
      <c r="AN23" s="58">
        <f t="shared" si="25"/>
        <v>3.9000000000000004</v>
      </c>
      <c r="AT23" s="71">
        <f>0.1*AJ21</f>
        <v>0.1</v>
      </c>
      <c r="AU23" s="22">
        <v>0</v>
      </c>
      <c r="AV23" s="16">
        <f>AT23+AU23</f>
        <v>0.1</v>
      </c>
    </row>
    <row r="24" spans="1:48" x14ac:dyDescent="0.25">
      <c r="A24" s="3">
        <v>5</v>
      </c>
      <c r="B24" s="48">
        <v>5</v>
      </c>
      <c r="C24" s="47">
        <f t="shared" si="16"/>
        <v>8</v>
      </c>
      <c r="D24" s="47">
        <f t="shared" si="17"/>
        <v>25</v>
      </c>
      <c r="E24" s="47">
        <f t="shared" si="17"/>
        <v>64</v>
      </c>
      <c r="F24" s="47">
        <f t="shared" si="18"/>
        <v>40</v>
      </c>
      <c r="G24" s="2"/>
      <c r="H24" s="2"/>
      <c r="I24" s="2"/>
      <c r="J24" s="2"/>
      <c r="K24" s="2"/>
      <c r="L24" s="23">
        <f t="shared" si="21"/>
        <v>6</v>
      </c>
      <c r="M24" s="69">
        <v>2</v>
      </c>
      <c r="N24" s="24">
        <f t="shared" si="26"/>
        <v>8</v>
      </c>
      <c r="O24" s="6"/>
      <c r="P24" s="62"/>
      <c r="Q24" s="2"/>
      <c r="R24" s="3">
        <v>4</v>
      </c>
      <c r="S24" s="47">
        <v>4</v>
      </c>
      <c r="T24" s="51">
        <f t="shared" si="19"/>
        <v>7</v>
      </c>
      <c r="U24" s="47">
        <f t="shared" si="22"/>
        <v>16</v>
      </c>
      <c r="V24" s="48">
        <f t="shared" si="22"/>
        <v>49</v>
      </c>
      <c r="W24" s="48">
        <f t="shared" si="23"/>
        <v>28</v>
      </c>
      <c r="X24" s="2"/>
      <c r="Y24" s="2"/>
      <c r="Z24" s="2"/>
      <c r="AA24" s="2"/>
      <c r="AB24" s="2"/>
      <c r="AC24" s="72">
        <f t="shared" si="27"/>
        <v>3</v>
      </c>
      <c r="AD24" s="6">
        <v>-1</v>
      </c>
      <c r="AE24" s="24">
        <f t="shared" ref="AE24:AE31" si="28">AC24+AD24</f>
        <v>2</v>
      </c>
      <c r="AG24" s="65"/>
      <c r="AI24" s="12">
        <v>4</v>
      </c>
      <c r="AJ24" s="57">
        <v>4</v>
      </c>
      <c r="AK24" s="47">
        <f t="shared" si="20"/>
        <v>1.4</v>
      </c>
      <c r="AL24" s="58">
        <f t="shared" si="24"/>
        <v>16</v>
      </c>
      <c r="AM24" s="58">
        <f t="shared" si="24"/>
        <v>1.9599999999999997</v>
      </c>
      <c r="AN24" s="58">
        <f t="shared" si="25"/>
        <v>5.6</v>
      </c>
      <c r="AT24" s="72">
        <f t="shared" ref="AT24:AT31" si="29">0.1*AJ22</f>
        <v>0.2</v>
      </c>
      <c r="AU24" s="6">
        <v>-1</v>
      </c>
      <c r="AV24" s="24">
        <f t="shared" ref="AV24:AV31" si="30">AT24+AU24</f>
        <v>-0.8</v>
      </c>
    </row>
    <row r="25" spans="1:48" x14ac:dyDescent="0.25">
      <c r="A25" s="3">
        <v>6</v>
      </c>
      <c r="B25" s="48">
        <v>6</v>
      </c>
      <c r="C25" s="47">
        <f t="shared" si="16"/>
        <v>12</v>
      </c>
      <c r="D25" s="47">
        <f t="shared" si="17"/>
        <v>36</v>
      </c>
      <c r="E25" s="47">
        <f t="shared" si="17"/>
        <v>144</v>
      </c>
      <c r="F25" s="47">
        <f t="shared" si="18"/>
        <v>72</v>
      </c>
      <c r="G25" s="5"/>
      <c r="H25" s="2"/>
      <c r="I25" s="2"/>
      <c r="J25" s="2"/>
      <c r="K25" s="2"/>
      <c r="L25" s="23">
        <f t="shared" si="21"/>
        <v>8</v>
      </c>
      <c r="M25" s="69">
        <v>2</v>
      </c>
      <c r="N25" s="24">
        <f t="shared" si="26"/>
        <v>10</v>
      </c>
      <c r="O25" s="6"/>
      <c r="P25" s="62"/>
      <c r="Q25" s="2"/>
      <c r="R25" s="3">
        <v>5</v>
      </c>
      <c r="S25" s="48">
        <v>5</v>
      </c>
      <c r="T25" s="51">
        <f t="shared" si="19"/>
        <v>6.5</v>
      </c>
      <c r="U25" s="47">
        <f t="shared" si="22"/>
        <v>25</v>
      </c>
      <c r="V25" s="48">
        <f t="shared" si="22"/>
        <v>42.25</v>
      </c>
      <c r="W25" s="48">
        <f t="shared" si="23"/>
        <v>32.5</v>
      </c>
      <c r="X25" s="2"/>
      <c r="Y25" s="2"/>
      <c r="Z25" s="2"/>
      <c r="AA25" s="2"/>
      <c r="AB25" s="2"/>
      <c r="AC25" s="72">
        <f t="shared" si="27"/>
        <v>4.5</v>
      </c>
      <c r="AD25" s="6">
        <v>1</v>
      </c>
      <c r="AE25" s="24">
        <f t="shared" si="28"/>
        <v>5.5</v>
      </c>
      <c r="AG25" s="65"/>
      <c r="AI25" s="12">
        <v>5</v>
      </c>
      <c r="AJ25" s="57">
        <v>5</v>
      </c>
      <c r="AK25" s="47">
        <f t="shared" si="20"/>
        <v>-0.5</v>
      </c>
      <c r="AL25" s="58">
        <f t="shared" si="24"/>
        <v>25</v>
      </c>
      <c r="AM25" s="58">
        <f t="shared" si="24"/>
        <v>0.25</v>
      </c>
      <c r="AN25" s="58">
        <f t="shared" si="25"/>
        <v>-2.5</v>
      </c>
      <c r="AT25" s="72">
        <f t="shared" si="29"/>
        <v>0.30000000000000004</v>
      </c>
      <c r="AU25" s="6">
        <v>1</v>
      </c>
      <c r="AV25" s="24">
        <f t="shared" si="30"/>
        <v>1.3</v>
      </c>
    </row>
    <row r="26" spans="1:48" x14ac:dyDescent="0.25">
      <c r="A26" s="3">
        <v>7</v>
      </c>
      <c r="B26" s="48">
        <v>7</v>
      </c>
      <c r="C26" s="47">
        <f t="shared" si="16"/>
        <v>12</v>
      </c>
      <c r="D26" s="47">
        <f t="shared" si="17"/>
        <v>49</v>
      </c>
      <c r="E26" s="47">
        <f t="shared" si="17"/>
        <v>144</v>
      </c>
      <c r="F26" s="47">
        <f t="shared" si="18"/>
        <v>84</v>
      </c>
      <c r="G26" s="5"/>
      <c r="H26" s="2"/>
      <c r="I26" s="2"/>
      <c r="J26" s="2"/>
      <c r="K26" s="2"/>
      <c r="L26" s="23">
        <f t="shared" si="21"/>
        <v>10</v>
      </c>
      <c r="M26" s="69">
        <v>-2</v>
      </c>
      <c r="N26" s="24">
        <f t="shared" si="26"/>
        <v>8</v>
      </c>
      <c r="O26" s="6"/>
      <c r="P26" s="62"/>
      <c r="Q26" s="2"/>
      <c r="R26" s="3">
        <v>6</v>
      </c>
      <c r="S26" s="48">
        <v>6</v>
      </c>
      <c r="T26" s="51">
        <f t="shared" si="19"/>
        <v>9</v>
      </c>
      <c r="U26" s="47">
        <f t="shared" si="22"/>
        <v>36</v>
      </c>
      <c r="V26" s="48">
        <f t="shared" si="22"/>
        <v>81</v>
      </c>
      <c r="W26" s="48">
        <f t="shared" si="23"/>
        <v>54</v>
      </c>
      <c r="X26" s="2"/>
      <c r="Y26" s="2"/>
      <c r="Z26" s="2"/>
      <c r="AA26" s="2"/>
      <c r="AB26" s="2"/>
      <c r="AC26" s="72">
        <f t="shared" si="27"/>
        <v>6</v>
      </c>
      <c r="AD26" s="6">
        <v>1</v>
      </c>
      <c r="AE26" s="24">
        <f t="shared" si="28"/>
        <v>7</v>
      </c>
      <c r="AG26" s="65"/>
      <c r="AI26" s="12">
        <v>6</v>
      </c>
      <c r="AJ26" s="57">
        <v>6</v>
      </c>
      <c r="AK26" s="47">
        <f t="shared" si="20"/>
        <v>0.60000000000000009</v>
      </c>
      <c r="AL26" s="58">
        <f t="shared" si="24"/>
        <v>36</v>
      </c>
      <c r="AM26" s="58">
        <f t="shared" si="24"/>
        <v>0.3600000000000001</v>
      </c>
      <c r="AN26" s="58">
        <f t="shared" si="25"/>
        <v>3.6000000000000005</v>
      </c>
      <c r="AO26" s="15"/>
      <c r="AT26" s="72">
        <f t="shared" si="29"/>
        <v>0.4</v>
      </c>
      <c r="AU26" s="6">
        <v>1</v>
      </c>
      <c r="AV26" s="24">
        <f t="shared" si="30"/>
        <v>1.4</v>
      </c>
    </row>
    <row r="27" spans="1:48" x14ac:dyDescent="0.25">
      <c r="A27" s="3">
        <v>8</v>
      </c>
      <c r="B27" s="48">
        <v>8</v>
      </c>
      <c r="C27" s="47">
        <f t="shared" si="16"/>
        <v>18</v>
      </c>
      <c r="D27" s="47">
        <f t="shared" si="17"/>
        <v>64</v>
      </c>
      <c r="E27" s="47">
        <f t="shared" si="17"/>
        <v>324</v>
      </c>
      <c r="F27" s="47">
        <f t="shared" si="18"/>
        <v>144</v>
      </c>
      <c r="G27" s="5"/>
      <c r="H27" s="2"/>
      <c r="I27" s="2"/>
      <c r="J27" s="2"/>
      <c r="K27" s="2"/>
      <c r="L27" s="23">
        <f t="shared" si="21"/>
        <v>12</v>
      </c>
      <c r="M27" s="69">
        <v>0</v>
      </c>
      <c r="N27" s="24">
        <f t="shared" si="26"/>
        <v>12</v>
      </c>
      <c r="O27" s="6"/>
      <c r="P27" s="62"/>
      <c r="Q27" s="2"/>
      <c r="R27" s="3">
        <v>7</v>
      </c>
      <c r="S27" s="48">
        <v>7</v>
      </c>
      <c r="T27" s="51">
        <f t="shared" si="19"/>
        <v>9.5</v>
      </c>
      <c r="U27" s="47">
        <f t="shared" si="22"/>
        <v>49</v>
      </c>
      <c r="V27" s="48">
        <f t="shared" si="22"/>
        <v>90.25</v>
      </c>
      <c r="W27" s="48">
        <f t="shared" si="23"/>
        <v>66.5</v>
      </c>
      <c r="X27" s="5"/>
      <c r="Y27" s="2"/>
      <c r="Z27" s="2"/>
      <c r="AA27" s="2"/>
      <c r="AB27" s="2"/>
      <c r="AC27" s="72">
        <f t="shared" si="27"/>
        <v>7.5</v>
      </c>
      <c r="AD27" s="6">
        <v>-1</v>
      </c>
      <c r="AE27" s="24">
        <f t="shared" si="28"/>
        <v>6.5</v>
      </c>
      <c r="AG27" s="65"/>
      <c r="AI27" s="12">
        <v>7</v>
      </c>
      <c r="AJ27" s="57">
        <v>7</v>
      </c>
      <c r="AK27" s="47">
        <f t="shared" si="20"/>
        <v>-0.29999999999999993</v>
      </c>
      <c r="AL27" s="58">
        <f t="shared" si="24"/>
        <v>49</v>
      </c>
      <c r="AM27" s="58">
        <f t="shared" si="24"/>
        <v>8.9999999999999955E-2</v>
      </c>
      <c r="AN27" s="58">
        <f t="shared" si="25"/>
        <v>-2.0999999999999996</v>
      </c>
      <c r="AO27" s="15"/>
      <c r="AT27" s="72">
        <f t="shared" si="29"/>
        <v>0.5</v>
      </c>
      <c r="AU27" s="6">
        <v>-1</v>
      </c>
      <c r="AV27" s="24">
        <f t="shared" si="30"/>
        <v>-0.5</v>
      </c>
    </row>
    <row r="28" spans="1:48" x14ac:dyDescent="0.25">
      <c r="A28" s="3">
        <v>9</v>
      </c>
      <c r="B28" s="48">
        <v>9</v>
      </c>
      <c r="C28" s="47">
        <f t="shared" si="16"/>
        <v>18</v>
      </c>
      <c r="D28" s="47">
        <f t="shared" si="17"/>
        <v>81</v>
      </c>
      <c r="E28" s="47">
        <f t="shared" si="17"/>
        <v>324</v>
      </c>
      <c r="F28" s="47">
        <f t="shared" si="18"/>
        <v>162</v>
      </c>
      <c r="G28" s="5"/>
      <c r="H28" s="2"/>
      <c r="I28" s="2"/>
      <c r="J28" s="2"/>
      <c r="K28" s="2"/>
      <c r="L28" s="23">
        <f t="shared" si="21"/>
        <v>14</v>
      </c>
      <c r="M28" s="69">
        <v>-2</v>
      </c>
      <c r="N28" s="24">
        <f t="shared" si="26"/>
        <v>12</v>
      </c>
      <c r="O28" s="6"/>
      <c r="P28" s="62"/>
      <c r="Q28" s="2"/>
      <c r="R28" s="3">
        <v>8</v>
      </c>
      <c r="S28" s="48">
        <v>8</v>
      </c>
      <c r="T28" s="51">
        <f t="shared" si="19"/>
        <v>13</v>
      </c>
      <c r="U28" s="47">
        <f t="shared" si="22"/>
        <v>64</v>
      </c>
      <c r="V28" s="48">
        <f t="shared" si="22"/>
        <v>169</v>
      </c>
      <c r="W28" s="48">
        <f t="shared" si="23"/>
        <v>104</v>
      </c>
      <c r="X28" s="5"/>
      <c r="Y28" s="2"/>
      <c r="Z28" s="2"/>
      <c r="AA28" s="2"/>
      <c r="AB28" s="2"/>
      <c r="AC28" s="72">
        <f t="shared" si="27"/>
        <v>9</v>
      </c>
      <c r="AD28" s="6">
        <v>0</v>
      </c>
      <c r="AE28" s="24">
        <f t="shared" si="28"/>
        <v>9</v>
      </c>
      <c r="AG28" s="65"/>
      <c r="AI28" s="12">
        <v>8</v>
      </c>
      <c r="AJ28" s="57">
        <v>8</v>
      </c>
      <c r="AK28" s="47">
        <f t="shared" si="20"/>
        <v>1.8</v>
      </c>
      <c r="AL28" s="58">
        <f t="shared" si="24"/>
        <v>64</v>
      </c>
      <c r="AM28" s="58">
        <f t="shared" si="24"/>
        <v>3.24</v>
      </c>
      <c r="AN28" s="58">
        <f t="shared" si="25"/>
        <v>14.4</v>
      </c>
      <c r="AO28" s="15"/>
      <c r="AT28" s="72">
        <f t="shared" si="29"/>
        <v>0.60000000000000009</v>
      </c>
      <c r="AU28" s="6">
        <v>0</v>
      </c>
      <c r="AV28" s="24">
        <f t="shared" si="30"/>
        <v>0.60000000000000009</v>
      </c>
    </row>
    <row r="29" spans="1:48" x14ac:dyDescent="0.25">
      <c r="A29" s="6" t="s">
        <v>0</v>
      </c>
      <c r="B29" s="47">
        <f>SUM(B20:B28)</f>
        <v>45</v>
      </c>
      <c r="C29" s="47">
        <f>SUM(C20:C28)</f>
        <v>90</v>
      </c>
      <c r="D29" s="47">
        <f>SUM(D20:D28)</f>
        <v>285</v>
      </c>
      <c r="E29" s="47">
        <f>SUM(E20:E28)</f>
        <v>1172</v>
      </c>
      <c r="F29" s="47">
        <f>SUM(F20:F28)</f>
        <v>572</v>
      </c>
      <c r="G29" s="5"/>
      <c r="H29" s="2"/>
      <c r="I29" s="2"/>
      <c r="J29" s="2"/>
      <c r="K29" s="2"/>
      <c r="L29" s="23">
        <f t="shared" si="21"/>
        <v>16</v>
      </c>
      <c r="M29" s="69">
        <v>2</v>
      </c>
      <c r="N29" s="24">
        <f t="shared" si="26"/>
        <v>18</v>
      </c>
      <c r="O29" s="6"/>
      <c r="P29" s="62"/>
      <c r="Q29" s="2"/>
      <c r="R29" s="3">
        <v>9</v>
      </c>
      <c r="S29" s="48">
        <v>9</v>
      </c>
      <c r="T29" s="51">
        <f t="shared" si="19"/>
        <v>13.5</v>
      </c>
      <c r="U29" s="47">
        <f t="shared" si="22"/>
        <v>81</v>
      </c>
      <c r="V29" s="48">
        <f t="shared" si="22"/>
        <v>182.25</v>
      </c>
      <c r="W29" s="48">
        <f t="shared" si="23"/>
        <v>121.5</v>
      </c>
      <c r="X29" s="5"/>
      <c r="Y29" s="2"/>
      <c r="Z29" s="2"/>
      <c r="AA29" s="2"/>
      <c r="AB29" s="2"/>
      <c r="AC29" s="72">
        <f t="shared" si="27"/>
        <v>10.5</v>
      </c>
      <c r="AD29" s="6">
        <v>-1</v>
      </c>
      <c r="AE29" s="24">
        <f t="shared" si="28"/>
        <v>9.5</v>
      </c>
      <c r="AG29" s="65"/>
      <c r="AI29" s="12">
        <v>9</v>
      </c>
      <c r="AJ29" s="57">
        <v>9</v>
      </c>
      <c r="AK29" s="47">
        <f t="shared" si="20"/>
        <v>0.9</v>
      </c>
      <c r="AL29" s="58">
        <f t="shared" si="24"/>
        <v>81</v>
      </c>
      <c r="AM29" s="58">
        <f t="shared" si="24"/>
        <v>0.81</v>
      </c>
      <c r="AN29" s="58">
        <f t="shared" si="25"/>
        <v>8.1</v>
      </c>
      <c r="AO29" s="15"/>
      <c r="AT29" s="72">
        <f t="shared" si="29"/>
        <v>0.70000000000000007</v>
      </c>
      <c r="AU29" s="6">
        <v>-1</v>
      </c>
      <c r="AV29" s="24">
        <f t="shared" si="30"/>
        <v>-0.29999999999999993</v>
      </c>
    </row>
    <row r="30" spans="1:48" x14ac:dyDescent="0.25">
      <c r="A30" s="7" t="s">
        <v>1</v>
      </c>
      <c r="B30" s="46"/>
      <c r="C30" s="46"/>
      <c r="D30" s="48">
        <f>D29-B29*B29/A28</f>
        <v>60</v>
      </c>
      <c r="E30" s="49">
        <f>E29-C29*C29/A28</f>
        <v>272</v>
      </c>
      <c r="F30" s="48">
        <f>F29-B29*C29/A28</f>
        <v>122</v>
      </c>
      <c r="G30" s="5"/>
      <c r="H30" s="2"/>
      <c r="I30" s="2"/>
      <c r="J30" s="2"/>
      <c r="K30" s="2"/>
      <c r="L30" s="25">
        <f t="shared" si="21"/>
        <v>18</v>
      </c>
      <c r="M30" s="17">
        <v>0</v>
      </c>
      <c r="N30" s="18">
        <f t="shared" si="26"/>
        <v>18</v>
      </c>
      <c r="O30" s="6"/>
      <c r="P30" s="62"/>
      <c r="Q30" s="2"/>
      <c r="R30" s="3" t="s">
        <v>0</v>
      </c>
      <c r="S30" s="48">
        <f>SUM(S21:S29)</f>
        <v>45</v>
      </c>
      <c r="T30" s="48">
        <f>SUM(AE23:AE31)</f>
        <v>67.5</v>
      </c>
      <c r="U30" s="47">
        <f>SUM(U21:U29)</f>
        <v>285</v>
      </c>
      <c r="V30" s="47">
        <f>SUM(V21:V29)</f>
        <v>650.25</v>
      </c>
      <c r="W30" s="47">
        <f>SUM(W21:W29)</f>
        <v>428.5</v>
      </c>
      <c r="X30" s="5"/>
      <c r="Y30" s="2"/>
      <c r="Z30" s="2"/>
      <c r="AA30" s="2"/>
      <c r="AB30" s="2"/>
      <c r="AC30" s="72">
        <f t="shared" si="27"/>
        <v>12</v>
      </c>
      <c r="AD30" s="6">
        <v>1</v>
      </c>
      <c r="AE30" s="24">
        <f t="shared" si="28"/>
        <v>13</v>
      </c>
      <c r="AG30" s="65"/>
      <c r="AI30" s="7" t="s">
        <v>0</v>
      </c>
      <c r="AJ30" s="55">
        <f>SUM(AJ21:AJ29)</f>
        <v>45</v>
      </c>
      <c r="AK30" s="55">
        <f t="shared" ref="AK30:AN30" si="31">SUM(AK21:AK29)</f>
        <v>4.5000000000000009</v>
      </c>
      <c r="AL30" s="55">
        <f t="shared" si="31"/>
        <v>285</v>
      </c>
      <c r="AM30" s="55">
        <f t="shared" si="31"/>
        <v>9.0500000000000007</v>
      </c>
      <c r="AN30" s="55">
        <f t="shared" si="31"/>
        <v>29.5</v>
      </c>
      <c r="AO30" s="15"/>
      <c r="AT30" s="72">
        <f t="shared" si="29"/>
        <v>0.8</v>
      </c>
      <c r="AU30" s="6">
        <v>1</v>
      </c>
      <c r="AV30" s="24">
        <f t="shared" si="30"/>
        <v>1.8</v>
      </c>
    </row>
    <row r="31" spans="1:48" x14ac:dyDescent="0.25">
      <c r="A31" s="7" t="s">
        <v>2</v>
      </c>
      <c r="B31" s="46"/>
      <c r="C31" s="46"/>
      <c r="D31" s="46"/>
      <c r="E31" s="46"/>
      <c r="F31" s="50">
        <f>F30/SQRT(D30*E30)</f>
        <v>0.95499204390485304</v>
      </c>
      <c r="G31" s="5"/>
      <c r="H31" s="2"/>
      <c r="I31" s="2"/>
      <c r="J31" s="2"/>
      <c r="K31" s="2"/>
      <c r="L31" s="6"/>
      <c r="M31" s="6"/>
      <c r="N31" s="6"/>
      <c r="O31" s="6"/>
      <c r="P31" s="62"/>
      <c r="Q31" s="2"/>
      <c r="R31" s="6" t="s">
        <v>1</v>
      </c>
      <c r="S31" s="47"/>
      <c r="T31" s="47"/>
      <c r="U31" s="47">
        <f>U30-S30*S30/R29</f>
        <v>60</v>
      </c>
      <c r="V31" s="47">
        <f>V30-T30*T30/R29</f>
        <v>144</v>
      </c>
      <c r="W31" s="47">
        <f>W30-S30*T30/R29</f>
        <v>91</v>
      </c>
      <c r="X31" s="5"/>
      <c r="Y31" s="2"/>
      <c r="Z31" s="2"/>
      <c r="AA31" s="2"/>
      <c r="AB31" s="2"/>
      <c r="AC31" s="73">
        <f t="shared" si="27"/>
        <v>13.5</v>
      </c>
      <c r="AD31" s="17">
        <v>0</v>
      </c>
      <c r="AE31" s="18">
        <f t="shared" si="28"/>
        <v>13.5</v>
      </c>
      <c r="AG31" s="65"/>
      <c r="AI31" s="7" t="s">
        <v>1</v>
      </c>
      <c r="AJ31" s="45"/>
      <c r="AK31" s="45"/>
      <c r="AL31" s="55">
        <f>AL30-AJ30*AJ30/AI29</f>
        <v>60</v>
      </c>
      <c r="AM31" s="59">
        <f>AM30-AK30*AK30/AI29</f>
        <v>6.8</v>
      </c>
      <c r="AN31" s="58">
        <f>AN30-AJ30*AK30/AI29</f>
        <v>6.9999999999999964</v>
      </c>
      <c r="AO31" s="15"/>
      <c r="AT31" s="73">
        <f t="shared" si="29"/>
        <v>0.9</v>
      </c>
      <c r="AU31" s="17">
        <v>0</v>
      </c>
      <c r="AV31" s="18">
        <f t="shared" si="30"/>
        <v>0.9</v>
      </c>
    </row>
    <row r="32" spans="1:48" x14ac:dyDescent="0.25">
      <c r="B32" s="46"/>
      <c r="C32" s="46"/>
      <c r="D32" s="46"/>
      <c r="E32" s="46"/>
      <c r="F32" s="46"/>
      <c r="G32" s="5"/>
      <c r="H32" s="2"/>
      <c r="I32" s="2"/>
      <c r="J32" s="2"/>
      <c r="K32" s="2"/>
      <c r="L32" s="6"/>
      <c r="M32" s="6"/>
      <c r="N32" s="6"/>
      <c r="O32" s="6"/>
      <c r="P32" s="62"/>
      <c r="Q32" s="2"/>
      <c r="R32" s="7" t="s">
        <v>2</v>
      </c>
      <c r="S32" s="46"/>
      <c r="T32" s="46"/>
      <c r="U32" s="48"/>
      <c r="V32" s="49"/>
      <c r="W32" s="49">
        <f>W31/SQRT(U31*V31)</f>
        <v>0.97900412362465261</v>
      </c>
      <c r="X32" s="5"/>
      <c r="Y32" s="2"/>
      <c r="Z32" s="2"/>
      <c r="AA32" s="2"/>
      <c r="AB32" s="2"/>
      <c r="AC32" s="6"/>
      <c r="AD32" s="6"/>
      <c r="AE32" s="6"/>
      <c r="AG32" s="65"/>
      <c r="AI32" s="7" t="s">
        <v>2</v>
      </c>
      <c r="AJ32" s="45"/>
      <c r="AK32" s="45"/>
      <c r="AL32" s="45"/>
      <c r="AM32" s="45"/>
      <c r="AN32" s="60">
        <f>AN31/SQRT(AL31*AM31)</f>
        <v>0.34655164004183586</v>
      </c>
      <c r="AO32" s="15"/>
      <c r="AT32" s="7"/>
      <c r="AU32" s="7"/>
      <c r="AV32" s="7"/>
    </row>
    <row r="33" spans="1:48" x14ac:dyDescent="0.25">
      <c r="B33" s="46"/>
      <c r="C33" s="46"/>
      <c r="D33" s="46"/>
      <c r="E33" s="46"/>
      <c r="F33" s="46"/>
      <c r="G33" s="2"/>
      <c r="H33" s="10"/>
      <c r="I33" s="10"/>
      <c r="J33" s="10"/>
      <c r="K33" s="10"/>
      <c r="L33" s="14"/>
      <c r="M33" s="14"/>
      <c r="N33" s="6"/>
      <c r="O33" s="6"/>
      <c r="P33" s="62"/>
      <c r="Q33" s="2"/>
      <c r="R33" s="7"/>
      <c r="S33" s="46"/>
      <c r="T33" s="46"/>
      <c r="U33" s="46"/>
      <c r="V33" s="46"/>
      <c r="W33" s="50"/>
      <c r="X33" s="5"/>
      <c r="Y33" s="2"/>
      <c r="Z33" s="2"/>
      <c r="AA33" s="2"/>
      <c r="AB33" s="2"/>
      <c r="AC33" s="6"/>
      <c r="AD33" s="6"/>
      <c r="AE33" s="6"/>
      <c r="AG33" s="65"/>
      <c r="AJ33" s="46"/>
      <c r="AK33" s="46"/>
      <c r="AL33" s="46"/>
      <c r="AM33" s="46"/>
      <c r="AN33" s="46"/>
      <c r="AO33" s="2"/>
      <c r="AP33" s="2"/>
      <c r="AQ33" s="2"/>
      <c r="AR33" s="2"/>
      <c r="AS33" s="2"/>
      <c r="AT33" s="6"/>
      <c r="AU33" s="6"/>
      <c r="AV33" s="6"/>
    </row>
    <row r="34" spans="1:48" x14ac:dyDescent="0.25">
      <c r="A34" s="1" t="s">
        <v>11</v>
      </c>
      <c r="B34" s="46"/>
      <c r="C34" s="46"/>
      <c r="D34" s="46"/>
      <c r="E34" s="46"/>
      <c r="F34" s="46"/>
      <c r="G34" s="5"/>
      <c r="H34" s="2"/>
      <c r="I34" s="2"/>
      <c r="J34" s="2"/>
      <c r="K34" s="2"/>
      <c r="P34" s="62"/>
      <c r="Q34" s="2"/>
      <c r="S34" s="46"/>
      <c r="T34" s="46"/>
      <c r="U34" s="46"/>
      <c r="V34" s="46"/>
      <c r="W34" s="46"/>
      <c r="X34" s="5"/>
      <c r="Y34" s="2"/>
      <c r="Z34" s="2"/>
      <c r="AA34" s="2"/>
      <c r="AB34" s="2"/>
      <c r="AC34" s="6"/>
      <c r="AD34" s="6"/>
      <c r="AE34" s="6"/>
      <c r="AF34" s="2"/>
      <c r="AG34" s="65"/>
      <c r="AH34" s="2"/>
      <c r="AI34" s="1" t="s">
        <v>17</v>
      </c>
      <c r="AJ34" s="45"/>
      <c r="AK34" s="45"/>
      <c r="AL34" s="45"/>
      <c r="AM34" s="45"/>
      <c r="AN34" s="45"/>
      <c r="AO34" s="15"/>
      <c r="AT34" s="7"/>
      <c r="AU34" s="7"/>
      <c r="AV34" s="7"/>
    </row>
    <row r="35" spans="1:48" ht="20.25" x14ac:dyDescent="0.3">
      <c r="A35" s="3" t="s">
        <v>8</v>
      </c>
      <c r="B35" s="47" t="s">
        <v>3</v>
      </c>
      <c r="C35" s="47" t="s">
        <v>4</v>
      </c>
      <c r="D35" s="47" t="s">
        <v>5</v>
      </c>
      <c r="E35" s="48" t="s">
        <v>6</v>
      </c>
      <c r="F35" s="48" t="s">
        <v>7</v>
      </c>
      <c r="G35" s="2"/>
      <c r="H35" s="41">
        <f>F47</f>
        <v>0.85324691797292951</v>
      </c>
      <c r="I35" s="39" t="s">
        <v>31</v>
      </c>
      <c r="J35" s="2"/>
      <c r="K35" s="2"/>
      <c r="P35" s="62"/>
      <c r="Q35" s="2"/>
      <c r="R35" s="1" t="s">
        <v>14</v>
      </c>
      <c r="S35" s="46"/>
      <c r="T35" s="46"/>
      <c r="U35" s="46"/>
      <c r="V35" s="46"/>
      <c r="W35" s="46"/>
      <c r="X35" s="5"/>
      <c r="Y35" s="2"/>
      <c r="Z35" s="2"/>
      <c r="AA35" s="2"/>
      <c r="AB35" s="2"/>
      <c r="AC35" s="7"/>
      <c r="AD35" s="7"/>
      <c r="AE35" s="7"/>
      <c r="AF35" s="2"/>
      <c r="AG35" s="65"/>
      <c r="AH35" s="2"/>
      <c r="AI35" s="3" t="s">
        <v>8</v>
      </c>
      <c r="AJ35" s="53" t="s">
        <v>3</v>
      </c>
      <c r="AK35" s="56" t="s">
        <v>4</v>
      </c>
      <c r="AL35" s="53" t="s">
        <v>5</v>
      </c>
      <c r="AM35" s="53" t="s">
        <v>6</v>
      </c>
      <c r="AN35" s="53" t="s">
        <v>7</v>
      </c>
      <c r="AP35" s="38">
        <f>AN47</f>
        <v>5.2704627669472988E-2</v>
      </c>
      <c r="AQ35" s="39" t="s">
        <v>31</v>
      </c>
      <c r="AT35" s="7"/>
      <c r="AU35" s="7"/>
      <c r="AV35" s="7"/>
    </row>
    <row r="36" spans="1:48" ht="20.25" x14ac:dyDescent="0.3">
      <c r="A36" s="3">
        <v>1</v>
      </c>
      <c r="B36" s="47">
        <v>1</v>
      </c>
      <c r="C36" s="47">
        <f t="shared" ref="C36:C44" si="32">N38</f>
        <v>2</v>
      </c>
      <c r="D36" s="47">
        <f>B36*B36</f>
        <v>1</v>
      </c>
      <c r="E36" s="47">
        <f>C36*C36</f>
        <v>4</v>
      </c>
      <c r="F36" s="47">
        <f>B36*C36</f>
        <v>2</v>
      </c>
      <c r="G36" s="2"/>
      <c r="H36" s="2"/>
      <c r="I36" s="2"/>
      <c r="J36" s="2"/>
      <c r="K36" s="2"/>
      <c r="L36" s="6" t="s">
        <v>18</v>
      </c>
      <c r="M36" s="6"/>
      <c r="N36" s="6"/>
      <c r="O36" s="6"/>
      <c r="P36" s="62"/>
      <c r="Q36" s="2"/>
      <c r="R36" s="3" t="s">
        <v>8</v>
      </c>
      <c r="S36" s="47" t="s">
        <v>3</v>
      </c>
      <c r="T36" s="51" t="s">
        <v>4</v>
      </c>
      <c r="U36" s="47" t="s">
        <v>5</v>
      </c>
      <c r="V36" s="48" t="s">
        <v>6</v>
      </c>
      <c r="W36" s="48" t="s">
        <v>7</v>
      </c>
      <c r="X36" s="2"/>
      <c r="Y36" s="43">
        <f>W48</f>
        <v>0.95499204390485304</v>
      </c>
      <c r="Z36" s="44" t="s">
        <v>31</v>
      </c>
      <c r="AA36" s="2"/>
      <c r="AB36" s="2"/>
      <c r="AC36" s="7"/>
      <c r="AD36" s="7"/>
      <c r="AE36" s="7"/>
      <c r="AF36" s="2"/>
      <c r="AG36" s="65"/>
      <c r="AH36" s="2"/>
      <c r="AI36" s="12">
        <v>1</v>
      </c>
      <c r="AJ36" s="57">
        <v>1</v>
      </c>
      <c r="AK36" s="47">
        <f t="shared" ref="AK36:AK44" si="33">AV38</f>
        <v>0</v>
      </c>
      <c r="AL36" s="58">
        <f>AJ36*AJ36</f>
        <v>1</v>
      </c>
      <c r="AM36" s="58">
        <f>AK36*AK36</f>
        <v>0</v>
      </c>
      <c r="AN36" s="58">
        <f>AJ36*AK36</f>
        <v>0</v>
      </c>
      <c r="AT36" s="6" t="s">
        <v>18</v>
      </c>
      <c r="AU36" s="6"/>
      <c r="AV36" s="6"/>
    </row>
    <row r="37" spans="1:48" x14ac:dyDescent="0.25">
      <c r="A37" s="3">
        <v>2</v>
      </c>
      <c r="B37" s="47">
        <v>2</v>
      </c>
      <c r="C37" s="47">
        <f t="shared" si="32"/>
        <v>0</v>
      </c>
      <c r="D37" s="47">
        <f t="shared" ref="D37:E44" si="34">B37*B37</f>
        <v>4</v>
      </c>
      <c r="E37" s="47">
        <f t="shared" si="34"/>
        <v>0</v>
      </c>
      <c r="F37" s="47">
        <f t="shared" ref="F37:F44" si="35">B37*C37</f>
        <v>0</v>
      </c>
      <c r="G37" s="2"/>
      <c r="H37" s="2"/>
      <c r="I37" s="2"/>
      <c r="J37" s="2"/>
      <c r="K37" s="2"/>
      <c r="L37" s="6" t="s">
        <v>19</v>
      </c>
      <c r="M37" s="67" t="s">
        <v>20</v>
      </c>
      <c r="N37" s="6" t="s">
        <v>21</v>
      </c>
      <c r="O37" s="6"/>
      <c r="P37" s="62"/>
      <c r="Q37" s="2"/>
      <c r="R37" s="3">
        <v>1</v>
      </c>
      <c r="S37" s="52">
        <v>1</v>
      </c>
      <c r="T37" s="51">
        <f t="shared" ref="T37:T45" si="36">AE39</f>
        <v>1</v>
      </c>
      <c r="U37" s="53">
        <f>S37*S37</f>
        <v>1</v>
      </c>
      <c r="V37" s="47">
        <f>T37*T37</f>
        <v>1</v>
      </c>
      <c r="W37" s="47">
        <f>S37*T37</f>
        <v>1</v>
      </c>
      <c r="X37" s="2"/>
      <c r="Y37" s="2"/>
      <c r="Z37" s="2"/>
      <c r="AA37" s="2"/>
      <c r="AB37" s="2"/>
      <c r="AC37" s="6" t="s">
        <v>18</v>
      </c>
      <c r="AD37" s="6"/>
      <c r="AE37" s="6"/>
      <c r="AF37" s="2"/>
      <c r="AG37" s="65"/>
      <c r="AH37" s="2"/>
      <c r="AI37" s="12">
        <v>2</v>
      </c>
      <c r="AJ37" s="57">
        <v>2</v>
      </c>
      <c r="AK37" s="47">
        <f t="shared" si="33"/>
        <v>-1</v>
      </c>
      <c r="AL37" s="58">
        <f t="shared" ref="AL37:AM44" si="37">AJ37*AJ37</f>
        <v>4</v>
      </c>
      <c r="AM37" s="58">
        <f t="shared" si="37"/>
        <v>1</v>
      </c>
      <c r="AN37" s="58">
        <f t="shared" ref="AN37:AN44" si="38">AJ37*AK37</f>
        <v>-2</v>
      </c>
      <c r="AT37" s="6" t="s">
        <v>27</v>
      </c>
      <c r="AU37" s="6" t="s">
        <v>20</v>
      </c>
      <c r="AV37" s="6" t="s">
        <v>28</v>
      </c>
    </row>
    <row r="38" spans="1:48" x14ac:dyDescent="0.25">
      <c r="A38" s="3">
        <v>3</v>
      </c>
      <c r="B38" s="47">
        <v>3</v>
      </c>
      <c r="C38" s="47">
        <f t="shared" si="32"/>
        <v>10</v>
      </c>
      <c r="D38" s="47">
        <f t="shared" si="34"/>
        <v>9</v>
      </c>
      <c r="E38" s="47">
        <f t="shared" si="34"/>
        <v>100</v>
      </c>
      <c r="F38" s="47">
        <f t="shared" si="35"/>
        <v>30</v>
      </c>
      <c r="G38" s="2"/>
      <c r="H38" s="2"/>
      <c r="I38" s="2"/>
      <c r="J38" s="2"/>
      <c r="K38" s="2"/>
      <c r="L38" s="21">
        <f t="shared" ref="L38:L46" si="39">2*B36</f>
        <v>2</v>
      </c>
      <c r="M38" s="68">
        <v>0</v>
      </c>
      <c r="N38" s="16">
        <f>L38+M38</f>
        <v>2</v>
      </c>
      <c r="O38" s="6"/>
      <c r="P38" s="62"/>
      <c r="Q38" s="2"/>
      <c r="R38" s="3">
        <v>2</v>
      </c>
      <c r="S38" s="52">
        <v>2</v>
      </c>
      <c r="T38" s="51">
        <f t="shared" si="36"/>
        <v>1</v>
      </c>
      <c r="U38" s="53">
        <f t="shared" ref="U38:V45" si="40">S38*S38</f>
        <v>4</v>
      </c>
      <c r="V38" s="47">
        <f t="shared" si="40"/>
        <v>1</v>
      </c>
      <c r="W38" s="47">
        <f t="shared" ref="W38:W45" si="41">S38*T38</f>
        <v>2</v>
      </c>
      <c r="X38" s="2"/>
      <c r="Y38" s="2"/>
      <c r="Z38" s="2"/>
      <c r="AA38" s="2"/>
      <c r="AB38" s="2"/>
      <c r="AC38" s="67" t="s">
        <v>24</v>
      </c>
      <c r="AD38" s="6" t="s">
        <v>20</v>
      </c>
      <c r="AE38" s="6" t="s">
        <v>25</v>
      </c>
      <c r="AF38" s="2"/>
      <c r="AG38" s="65"/>
      <c r="AH38" s="2"/>
      <c r="AI38" s="12">
        <v>3</v>
      </c>
      <c r="AJ38" s="57">
        <v>3</v>
      </c>
      <c r="AK38" s="47">
        <f t="shared" si="33"/>
        <v>1</v>
      </c>
      <c r="AL38" s="58">
        <f t="shared" si="37"/>
        <v>9</v>
      </c>
      <c r="AM38" s="58">
        <f t="shared" si="37"/>
        <v>1</v>
      </c>
      <c r="AN38" s="58">
        <f t="shared" si="38"/>
        <v>3</v>
      </c>
      <c r="AT38" s="21">
        <f t="shared" ref="AT38:AT46" si="42">0*AJ36</f>
        <v>0</v>
      </c>
      <c r="AU38" s="22">
        <v>0</v>
      </c>
      <c r="AV38" s="16">
        <f>AT38+AU38</f>
        <v>0</v>
      </c>
    </row>
    <row r="39" spans="1:48" x14ac:dyDescent="0.25">
      <c r="A39" s="3">
        <v>4</v>
      </c>
      <c r="B39" s="48">
        <v>4</v>
      </c>
      <c r="C39" s="47">
        <f t="shared" si="32"/>
        <v>12</v>
      </c>
      <c r="D39" s="47">
        <f t="shared" si="34"/>
        <v>16</v>
      </c>
      <c r="E39" s="47">
        <f t="shared" si="34"/>
        <v>144</v>
      </c>
      <c r="F39" s="47">
        <f t="shared" si="35"/>
        <v>48</v>
      </c>
      <c r="G39" s="2"/>
      <c r="H39" s="2"/>
      <c r="I39" s="2"/>
      <c r="J39" s="2"/>
      <c r="K39" s="2"/>
      <c r="L39" s="23">
        <f t="shared" si="39"/>
        <v>4</v>
      </c>
      <c r="M39" s="69">
        <v>-4</v>
      </c>
      <c r="N39" s="24">
        <f t="shared" ref="N39:N46" si="43">L39+M39</f>
        <v>0</v>
      </c>
      <c r="O39" s="6"/>
      <c r="P39" s="62"/>
      <c r="Q39" s="2"/>
      <c r="R39" s="3">
        <v>3</v>
      </c>
      <c r="S39" s="52">
        <v>3</v>
      </c>
      <c r="T39" s="51">
        <f t="shared" si="36"/>
        <v>4</v>
      </c>
      <c r="U39" s="53">
        <f t="shared" si="40"/>
        <v>9</v>
      </c>
      <c r="V39" s="47">
        <f t="shared" si="40"/>
        <v>16</v>
      </c>
      <c r="W39" s="47">
        <f t="shared" si="41"/>
        <v>12</v>
      </c>
      <c r="X39" s="2"/>
      <c r="Y39" s="2"/>
      <c r="Z39" s="2"/>
      <c r="AA39" s="2"/>
      <c r="AB39" s="2"/>
      <c r="AC39" s="71">
        <f t="shared" ref="AC39:AC47" si="44">1*S37</f>
        <v>1</v>
      </c>
      <c r="AD39" s="22">
        <v>0</v>
      </c>
      <c r="AE39" s="16">
        <f>AC39+AD39</f>
        <v>1</v>
      </c>
      <c r="AF39" s="2"/>
      <c r="AG39" s="65"/>
      <c r="AH39" s="2"/>
      <c r="AI39" s="12">
        <v>4</v>
      </c>
      <c r="AJ39" s="57">
        <v>4</v>
      </c>
      <c r="AK39" s="47">
        <f t="shared" si="33"/>
        <v>1</v>
      </c>
      <c r="AL39" s="58">
        <f t="shared" si="37"/>
        <v>16</v>
      </c>
      <c r="AM39" s="58">
        <f t="shared" si="37"/>
        <v>1</v>
      </c>
      <c r="AN39" s="58">
        <f t="shared" si="38"/>
        <v>4</v>
      </c>
      <c r="AT39" s="23">
        <f t="shared" si="42"/>
        <v>0</v>
      </c>
      <c r="AU39" s="6">
        <v>-1</v>
      </c>
      <c r="AV39" s="24">
        <f t="shared" ref="AV39:AV46" si="45">AT39+AU39</f>
        <v>-1</v>
      </c>
    </row>
    <row r="40" spans="1:48" x14ac:dyDescent="0.25">
      <c r="A40" s="3">
        <v>5</v>
      </c>
      <c r="B40" s="48">
        <v>5</v>
      </c>
      <c r="C40" s="47">
        <f t="shared" si="32"/>
        <v>6</v>
      </c>
      <c r="D40" s="47">
        <f t="shared" si="34"/>
        <v>25</v>
      </c>
      <c r="E40" s="47">
        <f t="shared" si="34"/>
        <v>36</v>
      </c>
      <c r="F40" s="47">
        <f t="shared" si="35"/>
        <v>30</v>
      </c>
      <c r="G40" s="2"/>
      <c r="H40" s="2"/>
      <c r="I40" s="2"/>
      <c r="J40" s="2"/>
      <c r="K40" s="2"/>
      <c r="L40" s="23">
        <f t="shared" si="39"/>
        <v>6</v>
      </c>
      <c r="M40" s="69">
        <v>4</v>
      </c>
      <c r="N40" s="24">
        <f t="shared" si="43"/>
        <v>10</v>
      </c>
      <c r="O40" s="6"/>
      <c r="P40" s="62"/>
      <c r="Q40" s="2"/>
      <c r="R40" s="3">
        <v>4</v>
      </c>
      <c r="S40" s="54">
        <v>4</v>
      </c>
      <c r="T40" s="51">
        <f t="shared" si="36"/>
        <v>5</v>
      </c>
      <c r="U40" s="53">
        <f t="shared" si="40"/>
        <v>16</v>
      </c>
      <c r="V40" s="47">
        <f t="shared" si="40"/>
        <v>25</v>
      </c>
      <c r="W40" s="47">
        <f t="shared" si="41"/>
        <v>20</v>
      </c>
      <c r="X40" s="2"/>
      <c r="Y40" s="2"/>
      <c r="Z40" s="2"/>
      <c r="AA40" s="2"/>
      <c r="AB40" s="2"/>
      <c r="AC40" s="72">
        <f t="shared" si="44"/>
        <v>2</v>
      </c>
      <c r="AD40" s="6">
        <v>-1</v>
      </c>
      <c r="AE40" s="24">
        <f t="shared" ref="AE40:AE47" si="46">AC40+AD40</f>
        <v>1</v>
      </c>
      <c r="AF40" s="2"/>
      <c r="AG40" s="65"/>
      <c r="AH40" s="2"/>
      <c r="AI40" s="12">
        <v>5</v>
      </c>
      <c r="AJ40" s="57">
        <v>5</v>
      </c>
      <c r="AK40" s="47">
        <f t="shared" si="33"/>
        <v>-1</v>
      </c>
      <c r="AL40" s="58">
        <f t="shared" si="37"/>
        <v>25</v>
      </c>
      <c r="AM40" s="58">
        <f t="shared" si="37"/>
        <v>1</v>
      </c>
      <c r="AN40" s="58">
        <f t="shared" si="38"/>
        <v>-5</v>
      </c>
      <c r="AT40" s="23">
        <f t="shared" si="42"/>
        <v>0</v>
      </c>
      <c r="AU40" s="6">
        <v>1</v>
      </c>
      <c r="AV40" s="24">
        <f t="shared" si="45"/>
        <v>1</v>
      </c>
    </row>
    <row r="41" spans="1:48" x14ac:dyDescent="0.25">
      <c r="A41" s="3">
        <v>6</v>
      </c>
      <c r="B41" s="48">
        <v>6</v>
      </c>
      <c r="C41" s="47">
        <f t="shared" si="32"/>
        <v>12</v>
      </c>
      <c r="D41" s="47">
        <f t="shared" si="34"/>
        <v>36</v>
      </c>
      <c r="E41" s="47">
        <f t="shared" si="34"/>
        <v>144</v>
      </c>
      <c r="F41" s="47">
        <f t="shared" si="35"/>
        <v>72</v>
      </c>
      <c r="G41" s="5"/>
      <c r="H41" s="2"/>
      <c r="I41" s="2"/>
      <c r="J41" s="2"/>
      <c r="K41" s="2"/>
      <c r="L41" s="23">
        <f t="shared" si="39"/>
        <v>8</v>
      </c>
      <c r="M41" s="69">
        <v>4</v>
      </c>
      <c r="N41" s="24">
        <f t="shared" si="43"/>
        <v>12</v>
      </c>
      <c r="O41" s="6"/>
      <c r="P41" s="62"/>
      <c r="Q41" s="2"/>
      <c r="R41" s="3">
        <v>5</v>
      </c>
      <c r="S41" s="54">
        <v>5</v>
      </c>
      <c r="T41" s="51">
        <f t="shared" si="36"/>
        <v>4</v>
      </c>
      <c r="U41" s="53">
        <f t="shared" si="40"/>
        <v>25</v>
      </c>
      <c r="V41" s="47">
        <f t="shared" si="40"/>
        <v>16</v>
      </c>
      <c r="W41" s="47">
        <f t="shared" si="41"/>
        <v>20</v>
      </c>
      <c r="X41" s="2"/>
      <c r="Y41" s="2"/>
      <c r="Z41" s="2"/>
      <c r="AA41" s="2"/>
      <c r="AB41" s="2"/>
      <c r="AC41" s="72">
        <f t="shared" si="44"/>
        <v>3</v>
      </c>
      <c r="AD41" s="6">
        <v>1</v>
      </c>
      <c r="AE41" s="24">
        <f t="shared" si="46"/>
        <v>4</v>
      </c>
      <c r="AF41" s="2"/>
      <c r="AG41" s="65"/>
      <c r="AH41" s="2"/>
      <c r="AI41" s="12">
        <v>6</v>
      </c>
      <c r="AJ41" s="57">
        <v>6</v>
      </c>
      <c r="AK41" s="47">
        <f t="shared" si="33"/>
        <v>0</v>
      </c>
      <c r="AL41" s="58">
        <f t="shared" si="37"/>
        <v>36</v>
      </c>
      <c r="AM41" s="58">
        <f t="shared" si="37"/>
        <v>0</v>
      </c>
      <c r="AN41" s="58">
        <f t="shared" si="38"/>
        <v>0</v>
      </c>
      <c r="AO41" s="15"/>
      <c r="AT41" s="23">
        <f t="shared" si="42"/>
        <v>0</v>
      </c>
      <c r="AU41" s="6">
        <v>1</v>
      </c>
      <c r="AV41" s="24">
        <f t="shared" si="45"/>
        <v>1</v>
      </c>
    </row>
    <row r="42" spans="1:48" x14ac:dyDescent="0.25">
      <c r="A42" s="3">
        <v>7</v>
      </c>
      <c r="B42" s="48">
        <v>7</v>
      </c>
      <c r="C42" s="47">
        <f t="shared" si="32"/>
        <v>10</v>
      </c>
      <c r="D42" s="47">
        <f t="shared" si="34"/>
        <v>49</v>
      </c>
      <c r="E42" s="47">
        <f t="shared" si="34"/>
        <v>100</v>
      </c>
      <c r="F42" s="47">
        <f t="shared" si="35"/>
        <v>70</v>
      </c>
      <c r="G42" s="5"/>
      <c r="H42" s="2"/>
      <c r="I42" s="2"/>
      <c r="J42" s="2"/>
      <c r="K42" s="2"/>
      <c r="L42" s="23">
        <f t="shared" si="39"/>
        <v>10</v>
      </c>
      <c r="M42" s="69">
        <v>-4</v>
      </c>
      <c r="N42" s="24">
        <f t="shared" si="43"/>
        <v>6</v>
      </c>
      <c r="O42" s="6"/>
      <c r="P42" s="62"/>
      <c r="Q42" s="2"/>
      <c r="R42" s="3">
        <v>6</v>
      </c>
      <c r="S42" s="54">
        <v>6</v>
      </c>
      <c r="T42" s="51">
        <f t="shared" si="36"/>
        <v>6</v>
      </c>
      <c r="U42" s="53">
        <f t="shared" si="40"/>
        <v>36</v>
      </c>
      <c r="V42" s="47">
        <f t="shared" si="40"/>
        <v>36</v>
      </c>
      <c r="W42" s="47">
        <f t="shared" si="41"/>
        <v>36</v>
      </c>
      <c r="X42" s="5"/>
      <c r="Y42" s="2"/>
      <c r="Z42" s="2"/>
      <c r="AA42" s="2"/>
      <c r="AB42" s="2"/>
      <c r="AC42" s="72">
        <f t="shared" si="44"/>
        <v>4</v>
      </c>
      <c r="AD42" s="6">
        <v>1</v>
      </c>
      <c r="AE42" s="24">
        <f t="shared" si="46"/>
        <v>5</v>
      </c>
      <c r="AF42" s="2"/>
      <c r="AG42" s="65"/>
      <c r="AH42" s="2"/>
      <c r="AI42" s="12">
        <v>7</v>
      </c>
      <c r="AJ42" s="57">
        <v>7</v>
      </c>
      <c r="AK42" s="47">
        <f t="shared" si="33"/>
        <v>-1</v>
      </c>
      <c r="AL42" s="58">
        <f t="shared" si="37"/>
        <v>49</v>
      </c>
      <c r="AM42" s="58">
        <f t="shared" si="37"/>
        <v>1</v>
      </c>
      <c r="AN42" s="58">
        <f t="shared" si="38"/>
        <v>-7</v>
      </c>
      <c r="AO42" s="15"/>
      <c r="AT42" s="23">
        <f t="shared" si="42"/>
        <v>0</v>
      </c>
      <c r="AU42" s="6">
        <v>-1</v>
      </c>
      <c r="AV42" s="24">
        <f t="shared" si="45"/>
        <v>-1</v>
      </c>
    </row>
    <row r="43" spans="1:48" x14ac:dyDescent="0.25">
      <c r="A43" s="3">
        <v>8</v>
      </c>
      <c r="B43" s="48">
        <v>8</v>
      </c>
      <c r="C43" s="47">
        <f t="shared" si="32"/>
        <v>20</v>
      </c>
      <c r="D43" s="47">
        <f t="shared" si="34"/>
        <v>64</v>
      </c>
      <c r="E43" s="47">
        <f t="shared" si="34"/>
        <v>400</v>
      </c>
      <c r="F43" s="47">
        <f t="shared" si="35"/>
        <v>160</v>
      </c>
      <c r="G43" s="5"/>
      <c r="H43" s="2"/>
      <c r="I43" s="2"/>
      <c r="J43" s="2"/>
      <c r="K43" s="2"/>
      <c r="L43" s="23">
        <f t="shared" si="39"/>
        <v>12</v>
      </c>
      <c r="M43" s="69">
        <v>0</v>
      </c>
      <c r="N43" s="24">
        <f t="shared" si="43"/>
        <v>12</v>
      </c>
      <c r="O43" s="6"/>
      <c r="P43" s="62"/>
      <c r="Q43" s="2"/>
      <c r="R43" s="3">
        <v>7</v>
      </c>
      <c r="S43" s="54">
        <v>7</v>
      </c>
      <c r="T43" s="51">
        <f t="shared" si="36"/>
        <v>6</v>
      </c>
      <c r="U43" s="53">
        <f t="shared" si="40"/>
        <v>49</v>
      </c>
      <c r="V43" s="47">
        <f t="shared" si="40"/>
        <v>36</v>
      </c>
      <c r="W43" s="47">
        <f t="shared" si="41"/>
        <v>42</v>
      </c>
      <c r="X43" s="5"/>
      <c r="Y43" s="2"/>
      <c r="Z43" s="2"/>
      <c r="AA43" s="2"/>
      <c r="AB43" s="2"/>
      <c r="AC43" s="72">
        <f t="shared" si="44"/>
        <v>5</v>
      </c>
      <c r="AD43" s="6">
        <v>-1</v>
      </c>
      <c r="AE43" s="24">
        <f t="shared" si="46"/>
        <v>4</v>
      </c>
      <c r="AF43" s="2"/>
      <c r="AG43" s="65"/>
      <c r="AH43" s="2"/>
      <c r="AI43" s="12">
        <v>8</v>
      </c>
      <c r="AJ43" s="57">
        <v>8</v>
      </c>
      <c r="AK43" s="47">
        <f t="shared" si="33"/>
        <v>1</v>
      </c>
      <c r="AL43" s="58">
        <f t="shared" si="37"/>
        <v>64</v>
      </c>
      <c r="AM43" s="58">
        <f t="shared" si="37"/>
        <v>1</v>
      </c>
      <c r="AN43" s="58">
        <f t="shared" si="38"/>
        <v>8</v>
      </c>
      <c r="AO43" s="15"/>
      <c r="AT43" s="23">
        <f t="shared" si="42"/>
        <v>0</v>
      </c>
      <c r="AU43" s="6">
        <v>0</v>
      </c>
      <c r="AV43" s="24">
        <f t="shared" si="45"/>
        <v>0</v>
      </c>
    </row>
    <row r="44" spans="1:48" x14ac:dyDescent="0.25">
      <c r="A44" s="3">
        <v>9</v>
      </c>
      <c r="B44" s="48">
        <v>9</v>
      </c>
      <c r="C44" s="47">
        <f t="shared" si="32"/>
        <v>18</v>
      </c>
      <c r="D44" s="47">
        <f t="shared" si="34"/>
        <v>81</v>
      </c>
      <c r="E44" s="47">
        <f t="shared" si="34"/>
        <v>324</v>
      </c>
      <c r="F44" s="47">
        <f t="shared" si="35"/>
        <v>162</v>
      </c>
      <c r="G44" s="5"/>
      <c r="H44" s="2"/>
      <c r="I44" s="2"/>
      <c r="J44" s="2"/>
      <c r="K44" s="2"/>
      <c r="L44" s="23">
        <f t="shared" si="39"/>
        <v>14</v>
      </c>
      <c r="M44" s="69">
        <v>-4</v>
      </c>
      <c r="N44" s="24">
        <f t="shared" si="43"/>
        <v>10</v>
      </c>
      <c r="O44" s="6"/>
      <c r="P44" s="62"/>
      <c r="Q44" s="2"/>
      <c r="R44" s="3">
        <v>8</v>
      </c>
      <c r="S44" s="54">
        <v>8</v>
      </c>
      <c r="T44" s="51">
        <f t="shared" si="36"/>
        <v>9</v>
      </c>
      <c r="U44" s="53">
        <f t="shared" si="40"/>
        <v>64</v>
      </c>
      <c r="V44" s="47">
        <f t="shared" si="40"/>
        <v>81</v>
      </c>
      <c r="W44" s="47">
        <f t="shared" si="41"/>
        <v>72</v>
      </c>
      <c r="X44" s="5"/>
      <c r="Y44" s="2"/>
      <c r="Z44" s="2"/>
      <c r="AA44" s="2"/>
      <c r="AB44" s="2"/>
      <c r="AC44" s="72">
        <f t="shared" si="44"/>
        <v>6</v>
      </c>
      <c r="AD44" s="6">
        <v>0</v>
      </c>
      <c r="AE44" s="24">
        <f t="shared" si="46"/>
        <v>6</v>
      </c>
      <c r="AF44" s="2"/>
      <c r="AG44" s="65"/>
      <c r="AH44" s="2"/>
      <c r="AI44" s="12">
        <v>9</v>
      </c>
      <c r="AJ44" s="57">
        <v>9</v>
      </c>
      <c r="AK44" s="47">
        <f t="shared" si="33"/>
        <v>0</v>
      </c>
      <c r="AL44" s="58">
        <f t="shared" si="37"/>
        <v>81</v>
      </c>
      <c r="AM44" s="58">
        <f t="shared" si="37"/>
        <v>0</v>
      </c>
      <c r="AN44" s="58">
        <f t="shared" si="38"/>
        <v>0</v>
      </c>
      <c r="AO44" s="15"/>
      <c r="AT44" s="23">
        <f t="shared" si="42"/>
        <v>0</v>
      </c>
      <c r="AU44" s="6">
        <v>-1</v>
      </c>
      <c r="AV44" s="24">
        <f t="shared" si="45"/>
        <v>-1</v>
      </c>
    </row>
    <row r="45" spans="1:48" x14ac:dyDescent="0.25">
      <c r="A45" s="6" t="s">
        <v>0</v>
      </c>
      <c r="B45" s="47">
        <f>SUM(B36:B44)</f>
        <v>45</v>
      </c>
      <c r="C45" s="47">
        <f>SUM(C36:C44)</f>
        <v>90</v>
      </c>
      <c r="D45" s="47">
        <f>SUM(D36:D44)</f>
        <v>285</v>
      </c>
      <c r="E45" s="47">
        <f>SUM(E36:E44)</f>
        <v>1252</v>
      </c>
      <c r="F45" s="47">
        <f>SUM(F36:F44)</f>
        <v>574</v>
      </c>
      <c r="G45" s="5"/>
      <c r="H45" s="2"/>
      <c r="I45" s="2"/>
      <c r="J45" s="2"/>
      <c r="K45" s="2"/>
      <c r="L45" s="23">
        <f t="shared" si="39"/>
        <v>16</v>
      </c>
      <c r="M45" s="69">
        <v>4</v>
      </c>
      <c r="N45" s="24">
        <f t="shared" si="43"/>
        <v>20</v>
      </c>
      <c r="O45" s="6"/>
      <c r="P45" s="62"/>
      <c r="Q45" s="2"/>
      <c r="R45" s="3">
        <v>9</v>
      </c>
      <c r="S45" s="54">
        <v>9</v>
      </c>
      <c r="T45" s="51">
        <f t="shared" si="36"/>
        <v>9</v>
      </c>
      <c r="U45" s="53">
        <f t="shared" si="40"/>
        <v>81</v>
      </c>
      <c r="V45" s="47">
        <f t="shared" si="40"/>
        <v>81</v>
      </c>
      <c r="W45" s="47">
        <f t="shared" si="41"/>
        <v>81</v>
      </c>
      <c r="X45" s="5"/>
      <c r="Y45" s="2"/>
      <c r="Z45" s="2"/>
      <c r="AA45" s="2"/>
      <c r="AB45" s="2"/>
      <c r="AC45" s="72">
        <f t="shared" si="44"/>
        <v>7</v>
      </c>
      <c r="AD45" s="6">
        <v>-1</v>
      </c>
      <c r="AE45" s="24">
        <f t="shared" si="46"/>
        <v>6</v>
      </c>
      <c r="AF45" s="2"/>
      <c r="AG45" s="65"/>
      <c r="AH45" s="2"/>
      <c r="AI45" s="7" t="s">
        <v>0</v>
      </c>
      <c r="AJ45" s="55">
        <f>SUM(AJ36:AJ44)</f>
        <v>45</v>
      </c>
      <c r="AK45" s="55">
        <f t="shared" ref="AK45:AN45" si="47">SUM(AK36:AK44)</f>
        <v>0</v>
      </c>
      <c r="AL45" s="55">
        <f t="shared" si="47"/>
        <v>285</v>
      </c>
      <c r="AM45" s="55">
        <f t="shared" si="47"/>
        <v>6</v>
      </c>
      <c r="AN45" s="55">
        <f t="shared" si="47"/>
        <v>1</v>
      </c>
      <c r="AO45" s="15"/>
      <c r="AT45" s="23">
        <f t="shared" si="42"/>
        <v>0</v>
      </c>
      <c r="AU45" s="6">
        <v>1</v>
      </c>
      <c r="AV45" s="24">
        <f t="shared" si="45"/>
        <v>1</v>
      </c>
    </row>
    <row r="46" spans="1:48" x14ac:dyDescent="0.25">
      <c r="A46" s="7" t="s">
        <v>1</v>
      </c>
      <c r="B46" s="46"/>
      <c r="C46" s="46"/>
      <c r="D46" s="48">
        <f>D45-B45*B45/A44</f>
        <v>60</v>
      </c>
      <c r="E46" s="49">
        <f>E45-C45*C45/A44</f>
        <v>352</v>
      </c>
      <c r="F46" s="48">
        <f>F45-B45*C45/A44</f>
        <v>124</v>
      </c>
      <c r="G46" s="5"/>
      <c r="H46" s="2"/>
      <c r="I46" s="2"/>
      <c r="J46" s="2"/>
      <c r="K46" s="2"/>
      <c r="L46" s="25">
        <f t="shared" si="39"/>
        <v>18</v>
      </c>
      <c r="M46" s="70">
        <v>0</v>
      </c>
      <c r="N46" s="18">
        <f t="shared" si="43"/>
        <v>18</v>
      </c>
      <c r="O46" s="6"/>
      <c r="P46" s="62"/>
      <c r="Q46" s="2"/>
      <c r="R46" s="6" t="s">
        <v>0</v>
      </c>
      <c r="S46" s="47">
        <f>SUM(S37:S45)</f>
        <v>45</v>
      </c>
      <c r="T46" s="55">
        <f>SUM(T37:T45)</f>
        <v>45</v>
      </c>
      <c r="U46" s="47">
        <f>SUM(U37:U45)</f>
        <v>285</v>
      </c>
      <c r="V46" s="47">
        <f>SUM(V37:V45)</f>
        <v>293</v>
      </c>
      <c r="W46" s="47">
        <f>SUM(W37:W45)</f>
        <v>286</v>
      </c>
      <c r="X46" s="5"/>
      <c r="Y46" s="2"/>
      <c r="Z46" s="2"/>
      <c r="AA46" s="2"/>
      <c r="AB46" s="2"/>
      <c r="AC46" s="72">
        <f t="shared" si="44"/>
        <v>8</v>
      </c>
      <c r="AD46" s="6">
        <v>1</v>
      </c>
      <c r="AE46" s="24">
        <f t="shared" si="46"/>
        <v>9</v>
      </c>
      <c r="AF46" s="2"/>
      <c r="AG46" s="65"/>
      <c r="AH46" s="2"/>
      <c r="AI46" s="7" t="s">
        <v>1</v>
      </c>
      <c r="AJ46" s="45"/>
      <c r="AK46" s="45"/>
      <c r="AL46" s="55">
        <f>AL45-AJ45*AJ45/AI44</f>
        <v>60</v>
      </c>
      <c r="AM46" s="59">
        <f>AM45-AK45*AK45/AI44</f>
        <v>6</v>
      </c>
      <c r="AN46" s="58">
        <f>AN45-AJ45*AK45/AI44</f>
        <v>1</v>
      </c>
      <c r="AO46" s="15"/>
      <c r="AT46" s="25">
        <f t="shared" si="42"/>
        <v>0</v>
      </c>
      <c r="AU46" s="17">
        <v>0</v>
      </c>
      <c r="AV46" s="18">
        <f t="shared" si="45"/>
        <v>0</v>
      </c>
    </row>
    <row r="47" spans="1:48" x14ac:dyDescent="0.25">
      <c r="A47" s="7" t="s">
        <v>2</v>
      </c>
      <c r="B47" s="46"/>
      <c r="C47" s="46"/>
      <c r="D47" s="46"/>
      <c r="E47" s="46"/>
      <c r="F47" s="50">
        <f>F46/SQRT(D46*E46)</f>
        <v>0.85324691797292951</v>
      </c>
      <c r="G47" s="5"/>
      <c r="H47" s="2"/>
      <c r="I47" s="2"/>
      <c r="J47" s="2"/>
      <c r="K47" s="2"/>
      <c r="L47" s="6"/>
      <c r="M47" s="6"/>
      <c r="N47" s="6"/>
      <c r="O47" s="6"/>
      <c r="P47" s="62"/>
      <c r="Q47" s="2"/>
      <c r="R47" s="7" t="s">
        <v>1</v>
      </c>
      <c r="S47" s="46"/>
      <c r="T47" s="46"/>
      <c r="U47" s="48">
        <f>U46-S46*S46/R45</f>
        <v>60</v>
      </c>
      <c r="V47" s="49">
        <f>V46-T46*T46/R45</f>
        <v>68</v>
      </c>
      <c r="W47" s="48">
        <f>W46-S46*T46/R45</f>
        <v>61</v>
      </c>
      <c r="X47" s="5"/>
      <c r="Y47" s="2"/>
      <c r="Z47" s="2"/>
      <c r="AA47" s="2"/>
      <c r="AB47" s="2"/>
      <c r="AC47" s="73">
        <f t="shared" si="44"/>
        <v>9</v>
      </c>
      <c r="AD47" s="17">
        <v>0</v>
      </c>
      <c r="AE47" s="18">
        <f t="shared" si="46"/>
        <v>9</v>
      </c>
      <c r="AF47" s="2"/>
      <c r="AG47" s="65"/>
      <c r="AH47" s="2"/>
      <c r="AI47" s="7" t="s">
        <v>2</v>
      </c>
      <c r="AJ47" s="45"/>
      <c r="AK47" s="45"/>
      <c r="AL47" s="45"/>
      <c r="AM47" s="45"/>
      <c r="AN47" s="60">
        <f>AN46/SQRT(AL46*AM46)</f>
        <v>5.2704627669472988E-2</v>
      </c>
      <c r="AO47" s="15"/>
      <c r="AT47" s="7"/>
      <c r="AU47" s="7"/>
      <c r="AV47" s="7"/>
    </row>
    <row r="48" spans="1:48" x14ac:dyDescent="0.25">
      <c r="B48" s="46"/>
      <c r="C48" s="46"/>
      <c r="D48" s="46"/>
      <c r="E48" s="46"/>
      <c r="F48" s="46"/>
      <c r="G48" s="5"/>
      <c r="H48" s="2"/>
      <c r="I48" s="2"/>
      <c r="J48" s="2"/>
      <c r="K48" s="2"/>
      <c r="L48" s="6"/>
      <c r="M48" s="6"/>
      <c r="N48" s="6"/>
      <c r="O48" s="6"/>
      <c r="P48" s="62"/>
      <c r="Q48" s="2"/>
      <c r="R48" s="7" t="s">
        <v>2</v>
      </c>
      <c r="S48" s="46"/>
      <c r="T48" s="46"/>
      <c r="U48" s="46"/>
      <c r="V48" s="46"/>
      <c r="W48" s="50">
        <f>W47/SQRT(U47*V47)</f>
        <v>0.95499204390485304</v>
      </c>
      <c r="X48" s="5"/>
      <c r="Y48" s="2"/>
      <c r="Z48" s="2"/>
      <c r="AA48" s="2"/>
      <c r="AB48" s="2"/>
      <c r="AC48" s="6"/>
      <c r="AD48" s="6"/>
      <c r="AE48" s="6"/>
      <c r="AF48" s="2"/>
      <c r="AG48" s="65"/>
      <c r="AH48" s="2"/>
      <c r="AJ48" s="45"/>
      <c r="AK48" s="45"/>
      <c r="AL48" s="45"/>
      <c r="AM48" s="45"/>
      <c r="AN48" s="45"/>
      <c r="AT48" s="7"/>
      <c r="AU48" s="7"/>
      <c r="AV48" s="7"/>
    </row>
    <row r="49" spans="2:48" ht="16.5" thickBot="1" x14ac:dyDescent="0.3">
      <c r="B49" s="46"/>
      <c r="C49" s="46"/>
      <c r="D49" s="46"/>
      <c r="E49" s="46"/>
      <c r="F49" s="46"/>
      <c r="G49" s="2"/>
      <c r="H49" s="2"/>
      <c r="I49" s="2"/>
      <c r="J49" s="2"/>
      <c r="K49" s="2"/>
      <c r="L49" s="6"/>
      <c r="M49" s="6"/>
      <c r="N49" s="6"/>
      <c r="O49" s="6"/>
      <c r="P49" s="63"/>
      <c r="Q49" s="2"/>
      <c r="S49" s="46"/>
      <c r="T49" s="46"/>
      <c r="U49" s="46"/>
      <c r="V49" s="46"/>
      <c r="W49" s="46"/>
      <c r="X49" s="5"/>
      <c r="Y49" s="2"/>
      <c r="Z49" s="2"/>
      <c r="AA49" s="2"/>
      <c r="AB49" s="2"/>
      <c r="AC49" s="6"/>
      <c r="AD49" s="6"/>
      <c r="AE49" s="6"/>
      <c r="AF49" s="2"/>
      <c r="AG49" s="66"/>
      <c r="AH49" s="2"/>
      <c r="AJ49" s="46"/>
      <c r="AK49" s="46"/>
      <c r="AL49" s="46"/>
      <c r="AM49" s="46"/>
      <c r="AN49" s="46"/>
      <c r="AO49" s="2"/>
      <c r="AP49" s="2"/>
      <c r="AQ49" s="2"/>
      <c r="AR49" s="2"/>
      <c r="AS49" s="2"/>
      <c r="AT49" s="6"/>
      <c r="AU49" s="6"/>
      <c r="AV49" s="6"/>
    </row>
    <row r="50" spans="2:48" x14ac:dyDescent="0.25">
      <c r="Q50" s="2"/>
      <c r="AF50" s="2"/>
      <c r="AG50" s="2"/>
      <c r="AH50" s="2"/>
    </row>
    <row r="51" spans="2:48" x14ac:dyDescent="0.25">
      <c r="Q51" s="2"/>
      <c r="AF51" s="2"/>
      <c r="AG51" s="2"/>
      <c r="AH51" s="2"/>
    </row>
    <row r="52" spans="2:48" x14ac:dyDescent="0.25">
      <c r="Q52" s="2"/>
      <c r="AF52" s="2"/>
      <c r="AG52" s="2"/>
      <c r="AH52" s="2"/>
    </row>
    <row r="53" spans="2:48" x14ac:dyDescent="0.25">
      <c r="Q53" s="2"/>
      <c r="AF53" s="2"/>
      <c r="AG53" s="2"/>
      <c r="AH53" s="2"/>
    </row>
    <row r="54" spans="2:48" x14ac:dyDescent="0.25">
      <c r="Q54" s="2"/>
      <c r="AF54" s="2"/>
      <c r="AG54" s="2"/>
      <c r="AH54" s="2"/>
    </row>
    <row r="55" spans="2:48" x14ac:dyDescent="0.25">
      <c r="Q55" s="2"/>
      <c r="AF55" s="2"/>
      <c r="AG55" s="2"/>
      <c r="AH55" s="2"/>
    </row>
    <row r="56" spans="2:48" x14ac:dyDescent="0.25">
      <c r="Q56" s="2"/>
      <c r="AF56" s="2"/>
      <c r="AG56" s="2"/>
      <c r="AH56" s="2"/>
    </row>
    <row r="57" spans="2:48" x14ac:dyDescent="0.25">
      <c r="Q57" s="2"/>
      <c r="AF57" s="2"/>
      <c r="AG57" s="2"/>
      <c r="AH57" s="2"/>
    </row>
    <row r="58" spans="2:48" x14ac:dyDescent="0.25">
      <c r="Q58" s="2"/>
      <c r="AF58" s="2"/>
      <c r="AG58" s="2"/>
      <c r="AH58" s="2"/>
    </row>
    <row r="59" spans="2:48" x14ac:dyDescent="0.25">
      <c r="Q59" s="2"/>
      <c r="AF59" s="2"/>
      <c r="AG59" s="2"/>
      <c r="AH59" s="2"/>
    </row>
    <row r="60" spans="2:48" x14ac:dyDescent="0.25">
      <c r="Q60" s="2"/>
      <c r="AF60" s="2"/>
      <c r="AG60" s="2"/>
      <c r="AH60" s="2"/>
    </row>
    <row r="61" spans="2:48" x14ac:dyDescent="0.25">
      <c r="Q61" s="2"/>
      <c r="AF61" s="2"/>
      <c r="AG61" s="2"/>
      <c r="AH61" s="2"/>
    </row>
    <row r="62" spans="2:48" x14ac:dyDescent="0.25">
      <c r="Q62" s="2"/>
      <c r="AF62" s="2"/>
      <c r="AG62" s="2"/>
      <c r="AH62" s="2"/>
    </row>
    <row r="63" spans="2:48" x14ac:dyDescent="0.25">
      <c r="Q63" s="2"/>
      <c r="AF63" s="2"/>
      <c r="AG63" s="2"/>
      <c r="AH63" s="2"/>
    </row>
    <row r="64" spans="2:48" x14ac:dyDescent="0.25">
      <c r="Q64" s="2"/>
      <c r="AF64" s="2"/>
      <c r="AG64" s="2"/>
      <c r="AH64" s="2"/>
    </row>
    <row r="65" spans="17:34" x14ac:dyDescent="0.25">
      <c r="Q65" s="2"/>
      <c r="AF65" s="2"/>
      <c r="AG65" s="2"/>
      <c r="AH65" s="2"/>
    </row>
    <row r="66" spans="17:34" x14ac:dyDescent="0.25">
      <c r="Q66" s="2"/>
      <c r="AF66" s="2"/>
      <c r="AG66" s="2"/>
      <c r="AH66" s="2"/>
    </row>
    <row r="67" spans="17:34" x14ac:dyDescent="0.25">
      <c r="Q67" s="2"/>
      <c r="AF67" s="2"/>
      <c r="AG67" s="2"/>
      <c r="AH67" s="2"/>
    </row>
    <row r="68" spans="17:34" x14ac:dyDescent="0.25">
      <c r="Q68" s="2"/>
      <c r="AF68" s="2"/>
      <c r="AG68" s="2"/>
      <c r="AH68" s="2"/>
    </row>
    <row r="69" spans="17:34" x14ac:dyDescent="0.25">
      <c r="Q69" s="2"/>
      <c r="AF69" s="2"/>
      <c r="AG69" s="2"/>
      <c r="AH69" s="2"/>
    </row>
    <row r="70" spans="17:34" x14ac:dyDescent="0.25">
      <c r="Q70" s="2"/>
      <c r="AF70" s="2"/>
      <c r="AG70" s="2"/>
      <c r="AH70" s="2"/>
    </row>
    <row r="71" spans="17:34" x14ac:dyDescent="0.25">
      <c r="Q71" s="2"/>
      <c r="AF71" s="2"/>
      <c r="AG71" s="2"/>
      <c r="AH71" s="2"/>
    </row>
    <row r="72" spans="17:34" x14ac:dyDescent="0.25">
      <c r="Q72" s="2"/>
      <c r="AF72" s="2"/>
      <c r="AG72" s="2"/>
      <c r="AH72" s="2"/>
    </row>
    <row r="73" spans="17:34" x14ac:dyDescent="0.25">
      <c r="Q73" s="2"/>
      <c r="AF73" s="2"/>
      <c r="AG73" s="2"/>
      <c r="AH73" s="2"/>
    </row>
    <row r="74" spans="17:34" x14ac:dyDescent="0.25">
      <c r="Q74" s="2"/>
      <c r="AF74" s="2"/>
      <c r="AG74" s="2"/>
      <c r="AH74" s="2"/>
    </row>
    <row r="75" spans="17:34" x14ac:dyDescent="0.25">
      <c r="Q75" s="2"/>
      <c r="AF75" s="2"/>
      <c r="AG75" s="2"/>
      <c r="AH75" s="2"/>
    </row>
    <row r="76" spans="17:34" x14ac:dyDescent="0.25">
      <c r="Q76" s="2"/>
      <c r="AF76" s="2"/>
      <c r="AG76" s="2"/>
      <c r="AH76" s="2"/>
    </row>
    <row r="77" spans="17:34" x14ac:dyDescent="0.25">
      <c r="Q77" s="2"/>
      <c r="AF77" s="2"/>
      <c r="AG77" s="2"/>
      <c r="AH77" s="2"/>
    </row>
    <row r="78" spans="17:34" x14ac:dyDescent="0.25">
      <c r="Q78" s="2"/>
      <c r="AF78" s="2"/>
      <c r="AG78" s="2"/>
      <c r="AH78" s="2"/>
    </row>
    <row r="79" spans="17:34" x14ac:dyDescent="0.25">
      <c r="Q79" s="2"/>
      <c r="AF79" s="2"/>
      <c r="AG79" s="2"/>
      <c r="AH79" s="2"/>
    </row>
    <row r="80" spans="17:34" x14ac:dyDescent="0.25">
      <c r="Q80" s="2"/>
      <c r="S80" s="46"/>
      <c r="T80" s="46"/>
      <c r="U80" s="46"/>
      <c r="V80" s="46"/>
      <c r="W80" s="46"/>
      <c r="X80" s="2"/>
      <c r="Y80" s="2"/>
      <c r="Z80" s="2"/>
      <c r="AA80" s="2"/>
      <c r="AB80" s="2"/>
      <c r="AC80" s="6"/>
      <c r="AD80" s="6"/>
      <c r="AE80" s="6"/>
      <c r="AF80" s="2"/>
      <c r="AG80" s="2"/>
      <c r="AH80" s="2"/>
    </row>
    <row r="81" spans="17:34" x14ac:dyDescent="0.25">
      <c r="Q81" s="2"/>
      <c r="AF81" s="2"/>
      <c r="AG81" s="2"/>
      <c r="AH81" s="2"/>
    </row>
    <row r="82" spans="17:34" x14ac:dyDescent="0.25">
      <c r="Q82" s="2"/>
      <c r="AF82" s="2"/>
      <c r="AG82" s="2"/>
      <c r="AH82" s="2"/>
    </row>
    <row r="83" spans="17:34" x14ac:dyDescent="0.25">
      <c r="Q83" s="2"/>
      <c r="AF83" s="2"/>
      <c r="AG83" s="2"/>
      <c r="AH83" s="2"/>
    </row>
    <row r="84" spans="17:34" x14ac:dyDescent="0.25">
      <c r="Q84" s="2"/>
      <c r="AF84" s="2"/>
      <c r="AG84" s="2"/>
      <c r="AH84" s="2"/>
    </row>
    <row r="85" spans="17:34" x14ac:dyDescent="0.25">
      <c r="Q85" s="2"/>
      <c r="AF85" s="2"/>
      <c r="AG85" s="2"/>
      <c r="AH85" s="2"/>
    </row>
    <row r="86" spans="17:34" x14ac:dyDescent="0.25">
      <c r="Q86" s="2"/>
      <c r="AF86" s="2"/>
      <c r="AG86" s="2"/>
      <c r="AH86" s="2"/>
    </row>
    <row r="87" spans="17:34" x14ac:dyDescent="0.25">
      <c r="Q87" s="2"/>
      <c r="AF87" s="2"/>
      <c r="AG87" s="2"/>
      <c r="AH87" s="2"/>
    </row>
    <row r="88" spans="17:34" x14ac:dyDescent="0.25">
      <c r="Q88" s="2"/>
      <c r="AF88" s="2"/>
      <c r="AG88" s="2"/>
      <c r="AH88" s="2"/>
    </row>
    <row r="89" spans="17:34" x14ac:dyDescent="0.25">
      <c r="Q89" s="2"/>
      <c r="AF89" s="2"/>
      <c r="AG89" s="2"/>
      <c r="AH89" s="2"/>
    </row>
    <row r="90" spans="17:34" x14ac:dyDescent="0.25">
      <c r="Q90" s="2"/>
      <c r="AF90" s="2"/>
      <c r="AG90" s="2"/>
      <c r="AH90" s="2"/>
    </row>
    <row r="91" spans="17:34" x14ac:dyDescent="0.25">
      <c r="Q91" s="2"/>
      <c r="AF91" s="2"/>
      <c r="AG91" s="2"/>
      <c r="AH91" s="2"/>
    </row>
    <row r="92" spans="17:34" x14ac:dyDescent="0.25">
      <c r="Q92" s="2"/>
      <c r="AF92" s="2"/>
      <c r="AG92" s="2"/>
      <c r="AH92" s="2"/>
    </row>
    <row r="93" spans="17:34" x14ac:dyDescent="0.25">
      <c r="Q93" s="2"/>
      <c r="AF93" s="2"/>
      <c r="AG93" s="2"/>
      <c r="AH93" s="2"/>
    </row>
    <row r="94" spans="17:34" x14ac:dyDescent="0.25">
      <c r="Q94" s="2"/>
      <c r="AF94" s="2"/>
      <c r="AG94" s="2"/>
      <c r="AH94" s="2"/>
    </row>
    <row r="95" spans="17:34" x14ac:dyDescent="0.25">
      <c r="Q95" s="2"/>
      <c r="AF95" s="2"/>
      <c r="AG95" s="2"/>
      <c r="AH95" s="2"/>
    </row>
    <row r="96" spans="17:34" x14ac:dyDescent="0.25">
      <c r="Q96" s="2"/>
      <c r="AF96" s="2"/>
      <c r="AG96" s="2"/>
      <c r="AH96" s="2"/>
    </row>
    <row r="97" spans="17:34" x14ac:dyDescent="0.25">
      <c r="Q97" s="2"/>
      <c r="AF97" s="2"/>
      <c r="AG97" s="2"/>
      <c r="AH97" s="2"/>
    </row>
    <row r="98" spans="17:34" x14ac:dyDescent="0.25">
      <c r="Q98" s="2"/>
      <c r="AF98" s="2"/>
      <c r="AG98" s="2"/>
      <c r="AH98" s="2"/>
    </row>
    <row r="99" spans="17:34" x14ac:dyDescent="0.25">
      <c r="Q99" s="2"/>
      <c r="AF99" s="2"/>
      <c r="AG99" s="2"/>
      <c r="AH99" s="2"/>
    </row>
    <row r="100" spans="17:34" x14ac:dyDescent="0.25">
      <c r="Q100" s="2"/>
      <c r="AF100" s="2"/>
      <c r="AG100" s="2"/>
      <c r="AH100" s="2"/>
    </row>
    <row r="101" spans="17:34" x14ac:dyDescent="0.25">
      <c r="Q101" s="2"/>
      <c r="AF101" s="2"/>
      <c r="AG101" s="2"/>
      <c r="AH101" s="2"/>
    </row>
    <row r="102" spans="17:34" x14ac:dyDescent="0.25">
      <c r="Q102" s="2"/>
      <c r="AF102" s="2"/>
      <c r="AG102" s="2"/>
      <c r="AH102" s="2"/>
    </row>
    <row r="103" spans="17:34" x14ac:dyDescent="0.25">
      <c r="Q103" s="2"/>
      <c r="AF103" s="2"/>
      <c r="AG103" s="2"/>
      <c r="AH103" s="2"/>
    </row>
    <row r="104" spans="17:34" x14ac:dyDescent="0.25">
      <c r="Q104" s="2"/>
      <c r="AF104" s="2"/>
      <c r="AG104" s="2"/>
      <c r="AH104" s="2"/>
    </row>
    <row r="105" spans="17:34" x14ac:dyDescent="0.25">
      <c r="Q105" s="2"/>
      <c r="AF105" s="2"/>
      <c r="AG105" s="2"/>
      <c r="AH105" s="2"/>
    </row>
    <row r="106" spans="17:34" x14ac:dyDescent="0.25">
      <c r="Q106" s="2"/>
      <c r="AF106" s="2"/>
      <c r="AG106" s="2"/>
      <c r="AH106" s="2"/>
    </row>
    <row r="107" spans="17:34" x14ac:dyDescent="0.25">
      <c r="Q107" s="2"/>
      <c r="AF107" s="2"/>
      <c r="AG107" s="2"/>
      <c r="AH107" s="2"/>
    </row>
    <row r="108" spans="17:34" x14ac:dyDescent="0.25">
      <c r="Q108" s="2"/>
      <c r="AF108" s="2"/>
      <c r="AG108" s="2"/>
      <c r="AH108" s="2"/>
    </row>
    <row r="109" spans="17:34" x14ac:dyDescent="0.25">
      <c r="Q109" s="2"/>
      <c r="AF109" s="2"/>
      <c r="AG109" s="2"/>
      <c r="AH109" s="2"/>
    </row>
    <row r="110" spans="17:34" x14ac:dyDescent="0.25">
      <c r="Q110" s="2"/>
      <c r="AF110" s="2"/>
      <c r="AG110" s="2"/>
      <c r="AH110" s="2"/>
    </row>
    <row r="111" spans="17:34" x14ac:dyDescent="0.25">
      <c r="Q111" s="2"/>
      <c r="S111" s="46"/>
      <c r="T111" s="46"/>
      <c r="U111" s="46"/>
      <c r="V111" s="46"/>
      <c r="W111" s="46"/>
      <c r="X111" s="2"/>
      <c r="Y111" s="2"/>
      <c r="Z111" s="2"/>
      <c r="AA111" s="2"/>
      <c r="AB111" s="2"/>
      <c r="AC111" s="6"/>
      <c r="AD111" s="6"/>
      <c r="AE111" s="6"/>
      <c r="AF111" s="2"/>
      <c r="AG111" s="2"/>
      <c r="AH111" s="2"/>
    </row>
    <row r="112" spans="17:34" x14ac:dyDescent="0.25">
      <c r="Q112" s="2"/>
      <c r="S112" s="46"/>
      <c r="T112" s="46"/>
      <c r="U112" s="46"/>
      <c r="V112" s="46"/>
      <c r="W112" s="46"/>
      <c r="X112" s="2"/>
      <c r="Y112" s="2"/>
      <c r="Z112" s="2"/>
      <c r="AA112" s="2"/>
      <c r="AB112" s="2"/>
      <c r="AC112" s="6"/>
      <c r="AD112" s="6"/>
      <c r="AE112" s="6"/>
      <c r="AF112" s="2"/>
      <c r="AG112" s="2"/>
      <c r="AH112" s="2"/>
    </row>
    <row r="113" spans="17:34" x14ac:dyDescent="0.25">
      <c r="Q113" s="2"/>
      <c r="S113" s="46"/>
      <c r="T113" s="46"/>
      <c r="U113" s="46"/>
      <c r="V113" s="46"/>
      <c r="W113" s="46"/>
      <c r="X113" s="2"/>
      <c r="Y113" s="2"/>
      <c r="Z113" s="2"/>
      <c r="AA113" s="2"/>
      <c r="AB113" s="2"/>
      <c r="AC113" s="6"/>
      <c r="AD113" s="6"/>
      <c r="AE113" s="6"/>
      <c r="AF113" s="2"/>
      <c r="AG113" s="2"/>
      <c r="AH113" s="2"/>
    </row>
    <row r="114" spans="17:34" x14ac:dyDescent="0.25">
      <c r="Q114" s="2"/>
      <c r="S114" s="46"/>
      <c r="T114" s="46"/>
      <c r="U114" s="46"/>
      <c r="V114" s="46"/>
      <c r="W114" s="46"/>
      <c r="X114" s="2"/>
      <c r="Y114" s="2"/>
      <c r="Z114" s="2"/>
      <c r="AA114" s="2"/>
      <c r="AB114" s="2"/>
      <c r="AC114" s="6"/>
      <c r="AD114" s="6"/>
      <c r="AE114" s="6"/>
      <c r="AF114" s="2"/>
      <c r="AG114" s="2"/>
      <c r="AH114" s="2"/>
    </row>
    <row r="115" spans="17:34" x14ac:dyDescent="0.25">
      <c r="Q115" s="2"/>
      <c r="S115" s="46"/>
      <c r="T115" s="46"/>
      <c r="U115" s="46"/>
      <c r="V115" s="46"/>
      <c r="W115" s="46"/>
      <c r="X115" s="2"/>
      <c r="Y115" s="2"/>
      <c r="Z115" s="2"/>
      <c r="AA115" s="2"/>
      <c r="AB115" s="2"/>
      <c r="AC115" s="6"/>
      <c r="AD115" s="6"/>
      <c r="AE115" s="6"/>
      <c r="AF115" s="2"/>
      <c r="AG115" s="2"/>
      <c r="AH115" s="2"/>
    </row>
    <row r="116" spans="17:34" x14ac:dyDescent="0.25">
      <c r="Q116" s="2"/>
      <c r="S116" s="46"/>
      <c r="T116" s="46"/>
      <c r="U116" s="46"/>
      <c r="V116" s="46"/>
      <c r="W116" s="46"/>
      <c r="X116" s="2"/>
      <c r="Y116" s="2"/>
      <c r="Z116" s="2"/>
      <c r="AA116" s="2"/>
      <c r="AB116" s="2"/>
      <c r="AC116" s="6"/>
      <c r="AD116" s="6"/>
      <c r="AE116" s="6"/>
      <c r="AF116" s="2"/>
      <c r="AG116" s="2"/>
      <c r="AH116" s="2"/>
    </row>
    <row r="117" spans="17:34" x14ac:dyDescent="0.25">
      <c r="Q117" s="2"/>
      <c r="S117" s="46"/>
      <c r="T117" s="46"/>
      <c r="U117" s="46"/>
      <c r="V117" s="46"/>
      <c r="W117" s="46"/>
      <c r="X117" s="2"/>
      <c r="Y117" s="2"/>
      <c r="Z117" s="2"/>
      <c r="AA117" s="2"/>
      <c r="AB117" s="2"/>
      <c r="AC117" s="6"/>
      <c r="AD117" s="6"/>
      <c r="AE117" s="6"/>
      <c r="AF117" s="2"/>
      <c r="AG117" s="2"/>
      <c r="AH117" s="2"/>
    </row>
    <row r="118" spans="17:34" x14ac:dyDescent="0.25">
      <c r="Q118" s="2"/>
      <c r="S118" s="46"/>
      <c r="T118" s="46"/>
      <c r="U118" s="46"/>
      <c r="V118" s="46"/>
      <c r="W118" s="46"/>
      <c r="X118" s="2"/>
      <c r="Y118" s="2"/>
      <c r="Z118" s="2"/>
      <c r="AA118" s="2"/>
      <c r="AB118" s="2"/>
      <c r="AC118" s="6"/>
      <c r="AD118" s="6"/>
      <c r="AE118" s="6"/>
      <c r="AF118" s="2"/>
      <c r="AG118" s="2"/>
      <c r="AH118" s="2"/>
    </row>
    <row r="119" spans="17:34" x14ac:dyDescent="0.25">
      <c r="Q119" s="2"/>
      <c r="S119" s="46"/>
      <c r="T119" s="46"/>
      <c r="U119" s="46"/>
      <c r="V119" s="46"/>
      <c r="W119" s="46"/>
      <c r="X119" s="2"/>
      <c r="Y119" s="2"/>
      <c r="Z119" s="2"/>
      <c r="AA119" s="2"/>
      <c r="AB119" s="2"/>
      <c r="AC119" s="6"/>
      <c r="AD119" s="6"/>
      <c r="AE119" s="6"/>
      <c r="AF119" s="2"/>
      <c r="AG119" s="2"/>
      <c r="AH119" s="2"/>
    </row>
    <row r="120" spans="17:34" x14ac:dyDescent="0.25">
      <c r="Q120" s="2"/>
      <c r="S120" s="46"/>
      <c r="T120" s="46"/>
      <c r="U120" s="46"/>
      <c r="V120" s="46"/>
      <c r="W120" s="46"/>
      <c r="X120" s="2"/>
      <c r="Y120" s="2"/>
      <c r="Z120" s="2"/>
      <c r="AA120" s="2"/>
      <c r="AB120" s="2"/>
      <c r="AC120" s="6"/>
      <c r="AD120" s="6"/>
      <c r="AE120" s="6"/>
      <c r="AF120" s="2"/>
      <c r="AG120" s="2"/>
      <c r="AH120" s="2"/>
    </row>
    <row r="121" spans="17:34" x14ac:dyDescent="0.25">
      <c r="Q121" s="2"/>
      <c r="R121" s="2"/>
      <c r="S121" s="46"/>
      <c r="T121" s="46"/>
      <c r="U121" s="46"/>
      <c r="V121" s="46"/>
      <c r="W121" s="46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</row>
    <row r="122" spans="17:34" x14ac:dyDescent="0.25">
      <c r="Q122" s="2"/>
      <c r="R122" s="2"/>
      <c r="S122" s="46"/>
      <c r="T122" s="46"/>
      <c r="U122" s="46"/>
      <c r="V122" s="46"/>
      <c r="W122" s="46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</row>
    <row r="123" spans="17:34" x14ac:dyDescent="0.25">
      <c r="Q123" s="2"/>
      <c r="R123" s="2"/>
      <c r="S123" s="46"/>
      <c r="T123" s="46"/>
      <c r="U123" s="46"/>
      <c r="V123" s="46"/>
      <c r="W123" s="46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</row>
    <row r="124" spans="17:34" x14ac:dyDescent="0.25">
      <c r="Q124" s="2"/>
      <c r="R124" s="2"/>
      <c r="S124" s="46"/>
      <c r="T124" s="46"/>
      <c r="U124" s="46"/>
      <c r="V124" s="46"/>
      <c r="W124" s="46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</row>
    <row r="125" spans="17:34" x14ac:dyDescent="0.25">
      <c r="Q125" s="2"/>
      <c r="R125" s="2"/>
      <c r="S125" s="46"/>
      <c r="T125" s="46"/>
      <c r="U125" s="46"/>
      <c r="V125" s="46"/>
      <c r="W125" s="46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</row>
    <row r="126" spans="17:34" x14ac:dyDescent="0.25">
      <c r="Q126" s="2"/>
      <c r="R126" s="2"/>
      <c r="S126" s="46"/>
      <c r="T126" s="46"/>
      <c r="U126" s="46"/>
      <c r="V126" s="46"/>
      <c r="W126" s="46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</row>
    <row r="127" spans="17:34" x14ac:dyDescent="0.25">
      <c r="Q127" s="2"/>
      <c r="R127" s="2"/>
      <c r="S127" s="46"/>
      <c r="T127" s="46"/>
      <c r="U127" s="46"/>
      <c r="V127" s="46"/>
      <c r="W127" s="46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</row>
    <row r="128" spans="17:34" x14ac:dyDescent="0.25">
      <c r="Q128" s="2"/>
      <c r="R128" s="2"/>
      <c r="S128" s="46"/>
      <c r="T128" s="46"/>
      <c r="U128" s="46"/>
      <c r="V128" s="46"/>
      <c r="W128" s="46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</row>
    <row r="129" spans="17:34" x14ac:dyDescent="0.25">
      <c r="Q129" s="2"/>
      <c r="R129" s="2"/>
      <c r="S129" s="46"/>
      <c r="T129" s="46"/>
      <c r="U129" s="46"/>
      <c r="V129" s="46"/>
      <c r="W129" s="46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</row>
    <row r="130" spans="17:34" x14ac:dyDescent="0.25">
      <c r="Q130" s="2"/>
      <c r="R130" s="2"/>
      <c r="S130" s="46"/>
      <c r="T130" s="46"/>
      <c r="U130" s="46"/>
      <c r="V130" s="46"/>
      <c r="W130" s="46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</row>
    <row r="131" spans="17:34" x14ac:dyDescent="0.25">
      <c r="Q131" s="2"/>
      <c r="R131" s="2"/>
      <c r="S131" s="46"/>
      <c r="T131" s="46"/>
      <c r="U131" s="46"/>
      <c r="V131" s="46"/>
      <c r="W131" s="46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</row>
    <row r="132" spans="17:34" x14ac:dyDescent="0.25">
      <c r="Q132" s="2"/>
      <c r="R132" s="2"/>
      <c r="S132" s="46"/>
      <c r="T132" s="46"/>
      <c r="U132" s="46"/>
      <c r="V132" s="46"/>
      <c r="W132" s="46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</row>
    <row r="133" spans="17:34" x14ac:dyDescent="0.25">
      <c r="Q133" s="2"/>
      <c r="R133" s="2"/>
      <c r="S133" s="46"/>
      <c r="T133" s="46"/>
      <c r="U133" s="46"/>
      <c r="V133" s="46"/>
      <c r="W133" s="46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</row>
    <row r="134" spans="17:34" x14ac:dyDescent="0.25">
      <c r="Q134" s="2"/>
      <c r="R134" s="2"/>
      <c r="S134" s="46"/>
      <c r="T134" s="46"/>
      <c r="U134" s="46"/>
      <c r="V134" s="46"/>
      <c r="W134" s="46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</row>
    <row r="135" spans="17:34" x14ac:dyDescent="0.25">
      <c r="Q135" s="2"/>
      <c r="R135" s="2"/>
      <c r="S135" s="46"/>
      <c r="T135" s="46"/>
      <c r="U135" s="46"/>
      <c r="V135" s="46"/>
      <c r="W135" s="46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</row>
    <row r="136" spans="17:34" x14ac:dyDescent="0.25">
      <c r="Q136" s="2"/>
      <c r="R136" s="2"/>
      <c r="S136" s="46"/>
      <c r="T136" s="46"/>
      <c r="U136" s="46"/>
      <c r="V136" s="46"/>
      <c r="W136" s="46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</row>
    <row r="137" spans="17:34" x14ac:dyDescent="0.25">
      <c r="Q137" s="2"/>
      <c r="R137" s="2"/>
      <c r="S137" s="46"/>
      <c r="T137" s="46"/>
      <c r="U137" s="46"/>
      <c r="V137" s="46"/>
      <c r="W137" s="46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</row>
    <row r="138" spans="17:34" x14ac:dyDescent="0.25">
      <c r="Q138" s="2"/>
      <c r="R138" s="2"/>
      <c r="S138" s="46"/>
      <c r="T138" s="46"/>
      <c r="U138" s="46"/>
      <c r="V138" s="46"/>
      <c r="W138" s="46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</row>
    <row r="139" spans="17:34" x14ac:dyDescent="0.25">
      <c r="Q139" s="2"/>
      <c r="R139" s="2"/>
      <c r="S139" s="46"/>
      <c r="T139" s="46"/>
      <c r="U139" s="46"/>
      <c r="V139" s="46"/>
      <c r="W139" s="46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</row>
    <row r="140" spans="17:34" x14ac:dyDescent="0.25">
      <c r="Q140" s="2"/>
      <c r="R140" s="2"/>
      <c r="S140" s="46"/>
      <c r="T140" s="46"/>
      <c r="U140" s="46"/>
      <c r="V140" s="46"/>
      <c r="W140" s="46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</row>
    <row r="141" spans="17:34" x14ac:dyDescent="0.25">
      <c r="Q141" s="2"/>
      <c r="R141" s="2"/>
      <c r="S141" s="46"/>
      <c r="T141" s="46"/>
      <c r="U141" s="46"/>
      <c r="V141" s="46"/>
      <c r="W141" s="46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</row>
    <row r="142" spans="17:34" x14ac:dyDescent="0.25">
      <c r="Q142" s="2"/>
      <c r="R142" s="2"/>
      <c r="S142" s="46"/>
      <c r="T142" s="46"/>
      <c r="U142" s="46"/>
      <c r="V142" s="46"/>
      <c r="W142" s="46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</row>
    <row r="143" spans="17:34" x14ac:dyDescent="0.25">
      <c r="Q143" s="2"/>
      <c r="R143" s="2"/>
      <c r="S143" s="46"/>
      <c r="T143" s="46"/>
      <c r="U143" s="46"/>
      <c r="V143" s="46"/>
      <c r="W143" s="46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</row>
    <row r="144" spans="17:34" x14ac:dyDescent="0.25">
      <c r="Q144" s="2"/>
      <c r="R144" s="2"/>
      <c r="S144" s="46"/>
      <c r="T144" s="46"/>
      <c r="U144" s="46"/>
      <c r="V144" s="46"/>
      <c r="W144" s="46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</row>
    <row r="145" spans="17:34" x14ac:dyDescent="0.25">
      <c r="Q145" s="2"/>
      <c r="R145" s="2"/>
      <c r="S145" s="46"/>
      <c r="T145" s="46"/>
      <c r="U145" s="46"/>
      <c r="V145" s="46"/>
      <c r="W145" s="46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</row>
    <row r="146" spans="17:34" x14ac:dyDescent="0.25">
      <c r="Q146" s="2"/>
      <c r="R146" s="2"/>
      <c r="S146" s="46"/>
      <c r="T146" s="46"/>
      <c r="U146" s="46"/>
      <c r="V146" s="46"/>
      <c r="W146" s="46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</row>
    <row r="147" spans="17:34" x14ac:dyDescent="0.25">
      <c r="Q147" s="2"/>
      <c r="R147" s="2"/>
      <c r="S147" s="46"/>
      <c r="T147" s="46"/>
      <c r="U147" s="46"/>
      <c r="V147" s="46"/>
      <c r="W147" s="46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</row>
    <row r="148" spans="17:34" x14ac:dyDescent="0.25">
      <c r="Q148" s="2"/>
      <c r="R148" s="2"/>
      <c r="S148" s="46"/>
      <c r="T148" s="46"/>
      <c r="U148" s="46"/>
      <c r="V148" s="46"/>
      <c r="W148" s="46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</row>
    <row r="149" spans="17:34" x14ac:dyDescent="0.25">
      <c r="Q149" s="2"/>
      <c r="R149" s="2"/>
      <c r="S149" s="46"/>
      <c r="T149" s="46"/>
      <c r="U149" s="46"/>
      <c r="V149" s="46"/>
      <c r="W149" s="46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</row>
    <row r="150" spans="17:34" x14ac:dyDescent="0.25">
      <c r="Q150" s="2"/>
      <c r="R150" s="2"/>
      <c r="S150" s="46"/>
      <c r="T150" s="46"/>
      <c r="U150" s="46"/>
      <c r="V150" s="46"/>
      <c r="W150" s="46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</row>
    <row r="151" spans="17:34" x14ac:dyDescent="0.25">
      <c r="Q151" s="2"/>
      <c r="R151" s="2"/>
      <c r="S151" s="46"/>
      <c r="T151" s="46"/>
      <c r="U151" s="46"/>
      <c r="V151" s="46"/>
      <c r="W151" s="46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</row>
    <row r="152" spans="17:34" x14ac:dyDescent="0.25">
      <c r="Q152" s="2"/>
      <c r="R152" s="2"/>
      <c r="S152" s="46"/>
      <c r="T152" s="46"/>
      <c r="U152" s="46"/>
      <c r="V152" s="46"/>
      <c r="W152" s="46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</row>
    <row r="153" spans="17:34" x14ac:dyDescent="0.25">
      <c r="Q153" s="2"/>
      <c r="R153" s="2"/>
      <c r="S153" s="46"/>
      <c r="T153" s="46"/>
      <c r="U153" s="46"/>
      <c r="V153" s="46"/>
      <c r="W153" s="46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</row>
    <row r="154" spans="17:34" x14ac:dyDescent="0.25">
      <c r="Q154" s="2"/>
      <c r="R154" s="2"/>
      <c r="S154" s="46"/>
      <c r="T154" s="46"/>
      <c r="U154" s="46"/>
      <c r="V154" s="46"/>
      <c r="W154" s="46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</row>
    <row r="155" spans="17:34" x14ac:dyDescent="0.25">
      <c r="Q155" s="2"/>
      <c r="R155" s="2"/>
      <c r="S155" s="46"/>
      <c r="T155" s="46"/>
      <c r="U155" s="46"/>
      <c r="V155" s="46"/>
      <c r="W155" s="46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</row>
    <row r="156" spans="17:34" x14ac:dyDescent="0.25">
      <c r="Q156" s="2"/>
      <c r="R156" s="2"/>
      <c r="S156" s="46"/>
      <c r="T156" s="46"/>
      <c r="U156" s="46"/>
      <c r="V156" s="46"/>
      <c r="W156" s="46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</row>
    <row r="157" spans="17:34" x14ac:dyDescent="0.25">
      <c r="Q157" s="2"/>
      <c r="R157" s="2"/>
      <c r="S157" s="46"/>
      <c r="T157" s="46"/>
      <c r="U157" s="46"/>
      <c r="V157" s="46"/>
      <c r="W157" s="46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</row>
    <row r="158" spans="17:34" x14ac:dyDescent="0.25">
      <c r="Q158" s="2"/>
      <c r="R158" s="2"/>
      <c r="S158" s="46"/>
      <c r="T158" s="46"/>
      <c r="U158" s="46"/>
      <c r="V158" s="46"/>
      <c r="W158" s="46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</row>
    <row r="159" spans="17:34" x14ac:dyDescent="0.25">
      <c r="Q159" s="2"/>
      <c r="R159" s="2"/>
      <c r="S159" s="46"/>
      <c r="T159" s="46"/>
      <c r="U159" s="46"/>
      <c r="V159" s="46"/>
      <c r="W159" s="46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</row>
    <row r="160" spans="17:34" x14ac:dyDescent="0.25">
      <c r="Q160" s="2"/>
      <c r="R160" s="2"/>
      <c r="S160" s="46"/>
      <c r="T160" s="46"/>
      <c r="U160" s="46"/>
      <c r="V160" s="46"/>
      <c r="W160" s="46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</row>
    <row r="161" spans="2:34" x14ac:dyDescent="0.25">
      <c r="Q161" s="2"/>
      <c r="R161" s="2"/>
      <c r="S161" s="46"/>
      <c r="T161" s="46"/>
      <c r="U161" s="46"/>
      <c r="V161" s="46"/>
      <c r="W161" s="46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</row>
    <row r="162" spans="2:34" x14ac:dyDescent="0.25">
      <c r="Q162" s="2"/>
      <c r="R162" s="2"/>
      <c r="S162" s="46"/>
      <c r="T162" s="46"/>
      <c r="U162" s="46"/>
      <c r="V162" s="46"/>
      <c r="W162" s="46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</row>
    <row r="163" spans="2:34" x14ac:dyDescent="0.25">
      <c r="Q163" s="2"/>
      <c r="R163" s="2"/>
      <c r="S163" s="46"/>
      <c r="T163" s="46"/>
      <c r="U163" s="46"/>
      <c r="V163" s="46"/>
      <c r="W163" s="46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</row>
    <row r="164" spans="2:34" x14ac:dyDescent="0.25">
      <c r="Q164" s="2"/>
      <c r="R164" s="2"/>
      <c r="S164" s="46"/>
      <c r="T164" s="46"/>
      <c r="U164" s="46"/>
      <c r="V164" s="46"/>
      <c r="W164" s="46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</row>
    <row r="165" spans="2:34" x14ac:dyDescent="0.25">
      <c r="Q165" s="2"/>
      <c r="R165" s="2"/>
      <c r="S165" s="46"/>
      <c r="T165" s="46"/>
      <c r="U165" s="46"/>
      <c r="V165" s="46"/>
      <c r="W165" s="46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</row>
    <row r="166" spans="2:34" x14ac:dyDescent="0.25">
      <c r="Q166" s="2"/>
      <c r="R166" s="2"/>
      <c r="S166" s="46"/>
      <c r="T166" s="46"/>
      <c r="U166" s="46"/>
      <c r="V166" s="46"/>
      <c r="W166" s="46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</row>
    <row r="167" spans="2:34" x14ac:dyDescent="0.25">
      <c r="Q167" s="2"/>
      <c r="R167" s="2"/>
      <c r="S167" s="46"/>
      <c r="T167" s="46"/>
      <c r="U167" s="46"/>
      <c r="V167" s="46"/>
      <c r="W167" s="46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</row>
    <row r="168" spans="2:34" x14ac:dyDescent="0.25">
      <c r="B168" s="46"/>
      <c r="C168" s="46"/>
      <c r="D168" s="46"/>
      <c r="E168" s="46"/>
      <c r="F168" s="46"/>
      <c r="G168" s="2"/>
      <c r="H168" s="2"/>
      <c r="I168" s="2"/>
      <c r="J168" s="2"/>
      <c r="K168" s="2"/>
      <c r="L168" s="6"/>
      <c r="M168" s="6"/>
      <c r="N168" s="6"/>
      <c r="O168" s="6"/>
      <c r="P168" s="6"/>
      <c r="Q168" s="2"/>
      <c r="R168" s="2"/>
      <c r="S168" s="46"/>
      <c r="T168" s="46"/>
      <c r="U168" s="46"/>
      <c r="V168" s="46"/>
      <c r="W168" s="46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</row>
    <row r="169" spans="2:34" x14ac:dyDescent="0.25">
      <c r="B169" s="46"/>
      <c r="C169" s="46"/>
      <c r="D169" s="46"/>
      <c r="E169" s="46"/>
      <c r="F169" s="46"/>
      <c r="G169" s="2"/>
      <c r="H169" s="2"/>
      <c r="I169" s="2"/>
      <c r="J169" s="2"/>
      <c r="K169" s="2"/>
      <c r="L169" s="6"/>
      <c r="M169" s="6"/>
      <c r="N169" s="6"/>
      <c r="O169" s="6"/>
      <c r="P169" s="6"/>
      <c r="Q169" s="2"/>
      <c r="R169" s="2"/>
      <c r="S169" s="46"/>
      <c r="T169" s="46"/>
      <c r="U169" s="46"/>
      <c r="V169" s="46"/>
      <c r="W169" s="46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</row>
    <row r="170" spans="2:34" x14ac:dyDescent="0.25">
      <c r="B170" s="46"/>
      <c r="C170" s="46"/>
      <c r="D170" s="46"/>
      <c r="E170" s="46"/>
      <c r="F170" s="46"/>
      <c r="G170" s="2"/>
      <c r="H170" s="2"/>
      <c r="I170" s="2"/>
      <c r="J170" s="2"/>
      <c r="K170" s="2"/>
      <c r="L170" s="6"/>
      <c r="M170" s="6"/>
      <c r="N170" s="6"/>
      <c r="O170" s="6"/>
      <c r="P170" s="6"/>
      <c r="Q170" s="2"/>
      <c r="R170" s="2"/>
      <c r="S170" s="46"/>
      <c r="T170" s="46"/>
      <c r="U170" s="46"/>
      <c r="V170" s="46"/>
      <c r="W170" s="46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</row>
    <row r="171" spans="2:34" x14ac:dyDescent="0.25">
      <c r="B171" s="46"/>
      <c r="C171" s="46"/>
      <c r="D171" s="46"/>
      <c r="E171" s="46"/>
      <c r="F171" s="46"/>
      <c r="G171" s="2"/>
      <c r="H171" s="2"/>
      <c r="I171" s="2"/>
      <c r="J171" s="2"/>
      <c r="K171" s="2"/>
      <c r="L171" s="6"/>
      <c r="M171" s="6"/>
      <c r="N171" s="6"/>
      <c r="O171" s="6"/>
      <c r="P171" s="6"/>
      <c r="Q171" s="2"/>
      <c r="R171" s="2"/>
      <c r="S171" s="46"/>
      <c r="T171" s="46"/>
      <c r="U171" s="46"/>
      <c r="V171" s="46"/>
      <c r="W171" s="46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</row>
    <row r="172" spans="2:34" x14ac:dyDescent="0.25">
      <c r="B172" s="46"/>
      <c r="C172" s="46"/>
      <c r="D172" s="46"/>
      <c r="E172" s="46"/>
      <c r="F172" s="46"/>
      <c r="G172" s="2"/>
      <c r="H172" s="2"/>
      <c r="I172" s="2"/>
      <c r="J172" s="2"/>
      <c r="K172" s="2"/>
      <c r="L172" s="6"/>
      <c r="M172" s="6"/>
      <c r="N172" s="6"/>
      <c r="O172" s="6"/>
      <c r="P172" s="6"/>
      <c r="Q172" s="2"/>
      <c r="R172" s="2"/>
      <c r="S172" s="46"/>
      <c r="T172" s="46"/>
      <c r="U172" s="46"/>
      <c r="V172" s="46"/>
      <c r="W172" s="46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</row>
    <row r="173" spans="2:34" x14ac:dyDescent="0.25">
      <c r="B173" s="46"/>
      <c r="C173" s="46"/>
      <c r="D173" s="46"/>
      <c r="E173" s="46"/>
      <c r="F173" s="46"/>
      <c r="G173" s="2"/>
      <c r="H173" s="2"/>
      <c r="I173" s="2"/>
      <c r="J173" s="2"/>
      <c r="K173" s="2"/>
      <c r="L173" s="6"/>
      <c r="M173" s="6"/>
      <c r="N173" s="6"/>
      <c r="O173" s="6"/>
      <c r="P173" s="6"/>
      <c r="Q173" s="2"/>
      <c r="R173" s="2"/>
      <c r="S173" s="46"/>
      <c r="T173" s="46"/>
      <c r="U173" s="46"/>
      <c r="V173" s="46"/>
      <c r="W173" s="46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</row>
    <row r="174" spans="2:34" x14ac:dyDescent="0.25">
      <c r="B174" s="46"/>
      <c r="C174" s="46"/>
      <c r="D174" s="46"/>
      <c r="E174" s="46"/>
      <c r="F174" s="46"/>
      <c r="G174" s="2"/>
      <c r="H174" s="2"/>
      <c r="I174" s="2"/>
      <c r="J174" s="2"/>
      <c r="K174" s="2"/>
      <c r="L174" s="6"/>
      <c r="M174" s="6"/>
      <c r="N174" s="6"/>
      <c r="O174" s="6"/>
      <c r="P174" s="6"/>
      <c r="Q174" s="2"/>
      <c r="R174" s="2"/>
      <c r="S174" s="46"/>
      <c r="T174" s="46"/>
      <c r="U174" s="46"/>
      <c r="V174" s="46"/>
      <c r="W174" s="46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</row>
    <row r="175" spans="2:34" x14ac:dyDescent="0.25">
      <c r="B175" s="46"/>
      <c r="C175" s="46"/>
      <c r="D175" s="46"/>
      <c r="E175" s="46"/>
      <c r="F175" s="46"/>
      <c r="G175" s="2"/>
      <c r="H175" s="2"/>
      <c r="I175" s="2"/>
      <c r="J175" s="2"/>
      <c r="K175" s="2"/>
      <c r="L175" s="6"/>
      <c r="M175" s="6"/>
      <c r="N175" s="6"/>
      <c r="O175" s="6"/>
      <c r="P175" s="6"/>
      <c r="Q175" s="2"/>
      <c r="R175" s="2"/>
      <c r="S175" s="46"/>
      <c r="T175" s="46"/>
      <c r="U175" s="46"/>
      <c r="V175" s="46"/>
      <c r="W175" s="46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</row>
    <row r="176" spans="2:34" x14ac:dyDescent="0.25">
      <c r="B176" s="46"/>
      <c r="C176" s="46"/>
      <c r="D176" s="46"/>
      <c r="E176" s="46"/>
      <c r="F176" s="46"/>
      <c r="G176" s="2"/>
      <c r="H176" s="2"/>
      <c r="I176" s="2"/>
      <c r="J176" s="2"/>
      <c r="K176" s="2"/>
      <c r="L176" s="6"/>
      <c r="M176" s="6"/>
      <c r="N176" s="6"/>
      <c r="O176" s="6"/>
      <c r="P176" s="6"/>
      <c r="Q176" s="2"/>
      <c r="R176" s="2"/>
      <c r="S176" s="46"/>
      <c r="T176" s="46"/>
      <c r="U176" s="46"/>
      <c r="V176" s="46"/>
      <c r="W176" s="46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</row>
    <row r="177" spans="2:34" x14ac:dyDescent="0.25">
      <c r="B177" s="46"/>
      <c r="C177" s="46"/>
      <c r="D177" s="46"/>
      <c r="E177" s="46"/>
      <c r="F177" s="46"/>
      <c r="G177" s="2"/>
      <c r="H177" s="2"/>
      <c r="I177" s="2"/>
      <c r="J177" s="2"/>
      <c r="K177" s="2"/>
      <c r="L177" s="6"/>
      <c r="M177" s="6"/>
      <c r="N177" s="6"/>
      <c r="O177" s="6"/>
      <c r="P177" s="6"/>
      <c r="Q177" s="2"/>
      <c r="R177" s="2"/>
      <c r="S177" s="46"/>
      <c r="T177" s="46"/>
      <c r="U177" s="46"/>
      <c r="V177" s="46"/>
      <c r="W177" s="46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</row>
    <row r="178" spans="2:34" x14ac:dyDescent="0.25">
      <c r="B178" s="46"/>
      <c r="C178" s="46"/>
      <c r="D178" s="46"/>
      <c r="E178" s="46"/>
      <c r="F178" s="46"/>
      <c r="G178" s="2"/>
      <c r="H178" s="2"/>
      <c r="I178" s="2"/>
      <c r="J178" s="2"/>
      <c r="K178" s="2"/>
      <c r="L178" s="6"/>
      <c r="M178" s="6"/>
      <c r="N178" s="6"/>
      <c r="O178" s="6"/>
      <c r="P178" s="6"/>
      <c r="Q178" s="2"/>
      <c r="R178" s="2"/>
      <c r="S178" s="46"/>
      <c r="T178" s="46"/>
      <c r="U178" s="46"/>
      <c r="V178" s="46"/>
      <c r="W178" s="46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</row>
    <row r="179" spans="2:34" x14ac:dyDescent="0.25">
      <c r="B179" s="46"/>
      <c r="C179" s="46"/>
      <c r="D179" s="46"/>
      <c r="E179" s="46"/>
      <c r="F179" s="46"/>
      <c r="G179" s="2"/>
      <c r="H179" s="2"/>
      <c r="I179" s="2"/>
      <c r="J179" s="2"/>
      <c r="K179" s="2"/>
      <c r="L179" s="6"/>
      <c r="M179" s="6"/>
      <c r="N179" s="6"/>
      <c r="O179" s="6"/>
      <c r="P179" s="6"/>
      <c r="Q179" s="2"/>
      <c r="R179" s="2"/>
      <c r="S179" s="46"/>
      <c r="T179" s="46"/>
      <c r="U179" s="46"/>
      <c r="V179" s="46"/>
      <c r="W179" s="46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</row>
    <row r="180" spans="2:34" x14ac:dyDescent="0.25">
      <c r="B180" s="46"/>
      <c r="C180" s="46"/>
      <c r="D180" s="46"/>
      <c r="E180" s="46"/>
      <c r="F180" s="46"/>
      <c r="G180" s="2"/>
      <c r="H180" s="2"/>
      <c r="I180" s="2"/>
      <c r="J180" s="2"/>
      <c r="K180" s="2"/>
      <c r="L180" s="6"/>
      <c r="M180" s="6"/>
      <c r="N180" s="6"/>
      <c r="O180" s="6"/>
      <c r="P180" s="6"/>
      <c r="Q180" s="2"/>
      <c r="R180" s="2"/>
      <c r="S180" s="46"/>
      <c r="T180" s="46"/>
      <c r="U180" s="46"/>
      <c r="V180" s="46"/>
      <c r="W180" s="46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</row>
    <row r="181" spans="2:34" x14ac:dyDescent="0.25">
      <c r="B181" s="46"/>
      <c r="C181" s="46"/>
      <c r="D181" s="46"/>
      <c r="E181" s="46"/>
      <c r="F181" s="46"/>
      <c r="G181" s="2"/>
      <c r="H181" s="2"/>
      <c r="I181" s="2"/>
      <c r="J181" s="2"/>
      <c r="K181" s="2"/>
      <c r="L181" s="6"/>
      <c r="M181" s="6"/>
      <c r="N181" s="6"/>
      <c r="O181" s="6"/>
      <c r="P181" s="6"/>
      <c r="Q181" s="2"/>
      <c r="R181" s="2"/>
      <c r="S181" s="46"/>
      <c r="T181" s="46"/>
      <c r="U181" s="46"/>
      <c r="V181" s="46"/>
      <c r="W181" s="46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</row>
    <row r="182" spans="2:34" x14ac:dyDescent="0.25">
      <c r="B182" s="46"/>
      <c r="C182" s="46"/>
      <c r="D182" s="46"/>
      <c r="E182" s="46"/>
      <c r="F182" s="46"/>
      <c r="G182" s="2"/>
      <c r="H182" s="2"/>
      <c r="I182" s="2"/>
      <c r="J182" s="2"/>
      <c r="K182" s="2"/>
      <c r="L182" s="6"/>
      <c r="M182" s="6"/>
      <c r="N182" s="6"/>
      <c r="O182" s="6"/>
      <c r="P182" s="6"/>
      <c r="Q182" s="2"/>
      <c r="R182" s="2"/>
      <c r="S182" s="46"/>
      <c r="T182" s="46"/>
      <c r="U182" s="46"/>
      <c r="V182" s="46"/>
      <c r="W182" s="46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</row>
    <row r="183" spans="2:34" x14ac:dyDescent="0.25">
      <c r="B183" s="46"/>
      <c r="C183" s="46"/>
      <c r="D183" s="46"/>
      <c r="E183" s="46"/>
      <c r="F183" s="46"/>
      <c r="G183" s="2"/>
      <c r="H183" s="2"/>
      <c r="I183" s="2"/>
      <c r="J183" s="2"/>
      <c r="K183" s="2"/>
      <c r="L183" s="6"/>
      <c r="M183" s="6"/>
      <c r="N183" s="6"/>
      <c r="O183" s="6"/>
      <c r="P183" s="6"/>
      <c r="Q183" s="2"/>
      <c r="R183" s="2"/>
      <c r="S183" s="46"/>
      <c r="T183" s="46"/>
      <c r="U183" s="46"/>
      <c r="V183" s="46"/>
      <c r="W183" s="46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</row>
    <row r="184" spans="2:34" x14ac:dyDescent="0.25">
      <c r="B184" s="46"/>
      <c r="C184" s="46"/>
      <c r="D184" s="46"/>
      <c r="E184" s="46"/>
      <c r="F184" s="46"/>
      <c r="G184" s="2"/>
      <c r="H184" s="2"/>
      <c r="I184" s="2"/>
      <c r="J184" s="2"/>
      <c r="K184" s="2"/>
      <c r="L184" s="6"/>
      <c r="M184" s="6"/>
      <c r="N184" s="6"/>
      <c r="O184" s="6"/>
      <c r="P184" s="6"/>
      <c r="Q184" s="2"/>
      <c r="R184" s="2"/>
      <c r="S184" s="46"/>
      <c r="T184" s="46"/>
      <c r="U184" s="46"/>
      <c r="V184" s="46"/>
      <c r="W184" s="46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</row>
    <row r="185" spans="2:34" x14ac:dyDescent="0.25">
      <c r="B185" s="46"/>
      <c r="C185" s="46"/>
      <c r="D185" s="46"/>
      <c r="E185" s="46"/>
      <c r="F185" s="46"/>
      <c r="G185" s="2"/>
      <c r="H185" s="2"/>
      <c r="I185" s="2"/>
      <c r="J185" s="2"/>
      <c r="K185" s="2"/>
      <c r="L185" s="6"/>
      <c r="M185" s="6"/>
      <c r="N185" s="6"/>
      <c r="O185" s="6"/>
      <c r="P185" s="6"/>
      <c r="Q185" s="2"/>
      <c r="R185" s="2"/>
      <c r="S185" s="46"/>
      <c r="T185" s="46"/>
      <c r="U185" s="46"/>
      <c r="V185" s="46"/>
      <c r="W185" s="46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</row>
    <row r="186" spans="2:34" x14ac:dyDescent="0.25">
      <c r="B186" s="46"/>
      <c r="C186" s="46"/>
      <c r="D186" s="46"/>
      <c r="E186" s="46"/>
      <c r="F186" s="46"/>
      <c r="G186" s="2"/>
      <c r="H186" s="2"/>
      <c r="I186" s="2"/>
      <c r="J186" s="2"/>
      <c r="K186" s="2"/>
      <c r="L186" s="6"/>
      <c r="M186" s="6"/>
      <c r="N186" s="6"/>
      <c r="O186" s="6"/>
      <c r="P186" s="6"/>
      <c r="Q186" s="2"/>
      <c r="R186" s="2"/>
      <c r="S186" s="46"/>
      <c r="T186" s="46"/>
      <c r="U186" s="46"/>
      <c r="V186" s="46"/>
      <c r="W186" s="46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</row>
    <row r="187" spans="2:34" x14ac:dyDescent="0.25">
      <c r="B187" s="46"/>
      <c r="C187" s="46"/>
      <c r="D187" s="46"/>
      <c r="E187" s="46"/>
      <c r="F187" s="46"/>
      <c r="G187" s="2"/>
      <c r="H187" s="2"/>
      <c r="I187" s="2"/>
      <c r="J187" s="2"/>
      <c r="K187" s="2"/>
      <c r="L187" s="6"/>
      <c r="M187" s="6"/>
      <c r="N187" s="6"/>
      <c r="O187" s="6"/>
      <c r="P187" s="6"/>
      <c r="Q187" s="2"/>
      <c r="R187" s="2"/>
      <c r="S187" s="46"/>
      <c r="T187" s="46"/>
      <c r="U187" s="46"/>
      <c r="V187" s="46"/>
      <c r="W187" s="46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</row>
    <row r="188" spans="2:34" x14ac:dyDescent="0.25">
      <c r="B188" s="46"/>
      <c r="C188" s="46"/>
      <c r="D188" s="46"/>
      <c r="E188" s="46"/>
      <c r="F188" s="46"/>
      <c r="G188" s="2"/>
      <c r="H188" s="2"/>
      <c r="I188" s="2"/>
      <c r="J188" s="2"/>
      <c r="K188" s="2"/>
      <c r="L188" s="6"/>
      <c r="M188" s="6"/>
      <c r="N188" s="6"/>
      <c r="O188" s="6"/>
      <c r="P188" s="6"/>
      <c r="Q188" s="2"/>
      <c r="R188" s="2"/>
      <c r="S188" s="46"/>
      <c r="T188" s="46"/>
      <c r="U188" s="46"/>
      <c r="V188" s="46"/>
      <c r="W188" s="46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</row>
    <row r="189" spans="2:34" x14ac:dyDescent="0.25">
      <c r="B189" s="46"/>
      <c r="C189" s="46"/>
      <c r="D189" s="46"/>
      <c r="E189" s="46"/>
      <c r="F189" s="46"/>
      <c r="G189" s="2"/>
      <c r="H189" s="2"/>
      <c r="I189" s="2"/>
      <c r="J189" s="2"/>
      <c r="K189" s="2"/>
      <c r="L189" s="6"/>
      <c r="M189" s="6"/>
      <c r="N189" s="6"/>
      <c r="O189" s="6"/>
      <c r="P189" s="6"/>
      <c r="Q189" s="2"/>
      <c r="R189" s="2"/>
      <c r="S189" s="46"/>
      <c r="T189" s="46"/>
      <c r="U189" s="46"/>
      <c r="V189" s="46"/>
      <c r="W189" s="46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</row>
    <row r="190" spans="2:34" x14ac:dyDescent="0.25">
      <c r="B190" s="46"/>
      <c r="C190" s="46"/>
      <c r="D190" s="46"/>
      <c r="E190" s="46"/>
      <c r="F190" s="46"/>
      <c r="G190" s="2"/>
      <c r="H190" s="2"/>
      <c r="I190" s="2"/>
      <c r="J190" s="2"/>
      <c r="K190" s="2"/>
      <c r="L190" s="6"/>
      <c r="M190" s="6"/>
      <c r="N190" s="6"/>
      <c r="O190" s="6"/>
      <c r="P190" s="6"/>
      <c r="Q190" s="2"/>
      <c r="R190" s="2"/>
      <c r="S190" s="46"/>
      <c r="T190" s="46"/>
      <c r="U190" s="46"/>
      <c r="V190" s="46"/>
      <c r="W190" s="46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</row>
    <row r="191" spans="2:34" x14ac:dyDescent="0.25">
      <c r="B191" s="46"/>
      <c r="C191" s="46"/>
      <c r="D191" s="46"/>
      <c r="E191" s="46"/>
      <c r="F191" s="46"/>
      <c r="G191" s="2"/>
      <c r="H191" s="2"/>
      <c r="I191" s="2"/>
      <c r="J191" s="2"/>
      <c r="K191" s="2"/>
      <c r="L191" s="6"/>
      <c r="M191" s="6"/>
      <c r="N191" s="6"/>
      <c r="O191" s="6"/>
      <c r="P191" s="6"/>
      <c r="Q191" s="2"/>
      <c r="R191" s="2"/>
      <c r="S191" s="46"/>
      <c r="T191" s="46"/>
      <c r="U191" s="46"/>
      <c r="V191" s="46"/>
      <c r="W191" s="46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</row>
    <row r="192" spans="2:34" x14ac:dyDescent="0.25">
      <c r="B192" s="46"/>
      <c r="C192" s="46"/>
      <c r="D192" s="46"/>
      <c r="E192" s="46"/>
      <c r="F192" s="46"/>
      <c r="G192" s="2"/>
      <c r="H192" s="2"/>
      <c r="I192" s="2"/>
      <c r="J192" s="2"/>
      <c r="K192" s="2"/>
      <c r="L192" s="6"/>
      <c r="M192" s="6"/>
      <c r="N192" s="6"/>
      <c r="O192" s="6"/>
      <c r="P192" s="6"/>
      <c r="Q192" s="2"/>
      <c r="R192" s="2"/>
      <c r="S192" s="46"/>
      <c r="T192" s="46"/>
      <c r="U192" s="46"/>
      <c r="V192" s="46"/>
      <c r="W192" s="46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</row>
    <row r="193" spans="2:34" x14ac:dyDescent="0.25">
      <c r="B193" s="46"/>
      <c r="C193" s="46"/>
      <c r="D193" s="46"/>
      <c r="E193" s="46"/>
      <c r="F193" s="46"/>
      <c r="G193" s="2"/>
      <c r="H193" s="2"/>
      <c r="I193" s="2"/>
      <c r="J193" s="2"/>
      <c r="K193" s="2"/>
      <c r="L193" s="6"/>
      <c r="M193" s="6"/>
      <c r="N193" s="6"/>
      <c r="O193" s="6"/>
      <c r="P193" s="6"/>
      <c r="Q193" s="2"/>
      <c r="R193" s="2"/>
      <c r="S193" s="46"/>
      <c r="T193" s="46"/>
      <c r="U193" s="46"/>
      <c r="V193" s="46"/>
      <c r="W193" s="46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</row>
    <row r="194" spans="2:34" x14ac:dyDescent="0.25">
      <c r="B194" s="46"/>
      <c r="C194" s="46"/>
      <c r="D194" s="46"/>
      <c r="E194" s="46"/>
      <c r="F194" s="46"/>
      <c r="G194" s="2"/>
      <c r="H194" s="2"/>
      <c r="I194" s="2"/>
      <c r="J194" s="2"/>
      <c r="K194" s="2"/>
      <c r="L194" s="6"/>
      <c r="M194" s="6"/>
      <c r="N194" s="6"/>
      <c r="O194" s="6"/>
      <c r="P194" s="6"/>
      <c r="Q194" s="2"/>
      <c r="R194" s="2"/>
      <c r="S194" s="46"/>
      <c r="T194" s="46"/>
      <c r="U194" s="46"/>
      <c r="V194" s="46"/>
      <c r="W194" s="46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</row>
    <row r="195" spans="2:34" x14ac:dyDescent="0.25">
      <c r="B195" s="46"/>
      <c r="C195" s="46"/>
      <c r="D195" s="46"/>
      <c r="E195" s="46"/>
      <c r="F195" s="46"/>
      <c r="G195" s="2"/>
      <c r="H195" s="2"/>
      <c r="I195" s="2"/>
      <c r="J195" s="2"/>
      <c r="K195" s="2"/>
      <c r="L195" s="6"/>
      <c r="M195" s="6"/>
      <c r="N195" s="6"/>
      <c r="O195" s="6"/>
      <c r="P195" s="6"/>
      <c r="Q195" s="2"/>
      <c r="R195" s="2"/>
      <c r="S195" s="46"/>
      <c r="T195" s="46"/>
      <c r="U195" s="46"/>
      <c r="V195" s="46"/>
      <c r="W195" s="46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</row>
    <row r="196" spans="2:34" x14ac:dyDescent="0.25">
      <c r="B196" s="46"/>
      <c r="C196" s="46"/>
      <c r="D196" s="46"/>
      <c r="E196" s="46"/>
      <c r="F196" s="46"/>
      <c r="G196" s="2"/>
      <c r="H196" s="2"/>
      <c r="I196" s="2"/>
      <c r="J196" s="2"/>
      <c r="K196" s="2"/>
      <c r="L196" s="6"/>
      <c r="M196" s="6"/>
      <c r="N196" s="6"/>
      <c r="O196" s="6"/>
      <c r="P196" s="6"/>
      <c r="Q196" s="2"/>
      <c r="R196" s="2"/>
      <c r="S196" s="46"/>
      <c r="T196" s="46"/>
      <c r="U196" s="46"/>
      <c r="V196" s="46"/>
      <c r="W196" s="46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</row>
    <row r="197" spans="2:34" x14ac:dyDescent="0.25">
      <c r="B197" s="46"/>
      <c r="C197" s="46"/>
      <c r="D197" s="46"/>
      <c r="E197" s="46"/>
      <c r="F197" s="46"/>
      <c r="G197" s="2"/>
      <c r="H197" s="2"/>
      <c r="I197" s="2"/>
      <c r="J197" s="2"/>
      <c r="K197" s="2"/>
      <c r="L197" s="6"/>
      <c r="M197" s="6"/>
      <c r="N197" s="6"/>
      <c r="O197" s="6"/>
      <c r="P197" s="6"/>
      <c r="Q197" s="2"/>
      <c r="R197" s="2"/>
      <c r="S197" s="46"/>
      <c r="T197" s="46"/>
      <c r="U197" s="46"/>
      <c r="V197" s="46"/>
      <c r="W197" s="46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</row>
    <row r="198" spans="2:34" x14ac:dyDescent="0.25">
      <c r="B198" s="46"/>
      <c r="C198" s="46"/>
      <c r="D198" s="46"/>
      <c r="E198" s="46"/>
      <c r="F198" s="46"/>
      <c r="G198" s="2"/>
      <c r="H198" s="2"/>
      <c r="I198" s="2"/>
      <c r="J198" s="2"/>
      <c r="K198" s="2"/>
      <c r="L198" s="6"/>
      <c r="M198" s="6"/>
      <c r="N198" s="6"/>
      <c r="O198" s="6"/>
      <c r="P198" s="6"/>
      <c r="Q198" s="2"/>
      <c r="R198" s="2"/>
      <c r="S198" s="46"/>
      <c r="T198" s="46"/>
      <c r="U198" s="46"/>
      <c r="V198" s="46"/>
      <c r="W198" s="46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</row>
    <row r="199" spans="2:34" x14ac:dyDescent="0.25">
      <c r="B199" s="46"/>
      <c r="C199" s="46"/>
      <c r="D199" s="46"/>
      <c r="E199" s="46"/>
      <c r="F199" s="46"/>
      <c r="G199" s="2"/>
      <c r="H199" s="2"/>
      <c r="I199" s="2"/>
      <c r="J199" s="2"/>
      <c r="K199" s="2"/>
      <c r="L199" s="6"/>
      <c r="M199" s="6"/>
      <c r="N199" s="6"/>
      <c r="O199" s="6"/>
      <c r="P199" s="6"/>
      <c r="Q199" s="2"/>
      <c r="R199" s="2"/>
      <c r="S199" s="46"/>
      <c r="T199" s="46"/>
      <c r="U199" s="46"/>
      <c r="V199" s="46"/>
      <c r="W199" s="46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</row>
    <row r="200" spans="2:34" x14ac:dyDescent="0.25">
      <c r="B200" s="46"/>
      <c r="C200" s="46"/>
      <c r="D200" s="46"/>
      <c r="E200" s="46"/>
      <c r="F200" s="46"/>
      <c r="G200" s="2"/>
      <c r="H200" s="2"/>
      <c r="I200" s="2"/>
      <c r="J200" s="2"/>
      <c r="K200" s="2"/>
      <c r="L200" s="6"/>
      <c r="M200" s="6"/>
      <c r="N200" s="6"/>
      <c r="O200" s="6"/>
      <c r="P200" s="6"/>
      <c r="Q200" s="2"/>
      <c r="R200" s="2"/>
      <c r="S200" s="46"/>
      <c r="T200" s="46"/>
      <c r="U200" s="46"/>
      <c r="V200" s="46"/>
      <c r="W200" s="46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</row>
    <row r="201" spans="2:34" x14ac:dyDescent="0.25">
      <c r="B201" s="46"/>
      <c r="C201" s="46"/>
      <c r="D201" s="46"/>
      <c r="E201" s="46"/>
      <c r="F201" s="46"/>
      <c r="G201" s="2"/>
      <c r="H201" s="2"/>
      <c r="I201" s="2"/>
      <c r="J201" s="2"/>
      <c r="K201" s="2"/>
      <c r="L201" s="6"/>
      <c r="M201" s="6"/>
      <c r="N201" s="6"/>
      <c r="O201" s="6"/>
      <c r="P201" s="6"/>
      <c r="Q201" s="2"/>
      <c r="R201" s="2"/>
      <c r="S201" s="46"/>
      <c r="T201" s="46"/>
      <c r="U201" s="46"/>
      <c r="V201" s="46"/>
      <c r="W201" s="46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</row>
    <row r="202" spans="2:34" x14ac:dyDescent="0.25">
      <c r="B202" s="46"/>
      <c r="C202" s="46"/>
      <c r="D202" s="46"/>
      <c r="E202" s="46"/>
      <c r="F202" s="46"/>
      <c r="G202" s="2"/>
      <c r="H202" s="2"/>
      <c r="I202" s="2"/>
      <c r="J202" s="2"/>
      <c r="K202" s="2"/>
      <c r="L202" s="6"/>
      <c r="M202" s="6"/>
      <c r="N202" s="6"/>
      <c r="O202" s="6"/>
      <c r="P202" s="6"/>
      <c r="Q202" s="2"/>
      <c r="R202" s="2"/>
      <c r="S202" s="46"/>
      <c r="T202" s="46"/>
      <c r="U202" s="46"/>
      <c r="V202" s="46"/>
      <c r="W202" s="46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</row>
    <row r="203" spans="2:34" x14ac:dyDescent="0.25">
      <c r="B203" s="46"/>
      <c r="C203" s="46"/>
      <c r="D203" s="46"/>
      <c r="E203" s="46"/>
      <c r="F203" s="46"/>
      <c r="G203" s="2"/>
      <c r="H203" s="2"/>
      <c r="I203" s="2"/>
      <c r="J203" s="2"/>
      <c r="K203" s="2"/>
      <c r="L203" s="6"/>
      <c r="M203" s="6"/>
      <c r="N203" s="6"/>
      <c r="O203" s="6"/>
      <c r="P203" s="6"/>
      <c r="Q203" s="2"/>
      <c r="R203" s="2"/>
      <c r="S203" s="46"/>
      <c r="T203" s="46"/>
      <c r="U203" s="46"/>
      <c r="V203" s="46"/>
      <c r="W203" s="46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</row>
    <row r="204" spans="2:34" x14ac:dyDescent="0.25">
      <c r="B204" s="46"/>
      <c r="C204" s="46"/>
      <c r="D204" s="46"/>
      <c r="E204" s="46"/>
      <c r="F204" s="46"/>
      <c r="G204" s="2"/>
      <c r="H204" s="2"/>
      <c r="I204" s="2"/>
      <c r="J204" s="2"/>
      <c r="K204" s="2"/>
      <c r="L204" s="6"/>
      <c r="M204" s="6"/>
      <c r="N204" s="6"/>
      <c r="O204" s="6"/>
      <c r="P204" s="6"/>
      <c r="Q204" s="2"/>
      <c r="R204" s="2"/>
      <c r="S204" s="46"/>
      <c r="T204" s="46"/>
      <c r="U204" s="46"/>
      <c r="V204" s="46"/>
      <c r="W204" s="46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</row>
    <row r="205" spans="2:34" x14ac:dyDescent="0.25">
      <c r="B205" s="46"/>
      <c r="C205" s="46"/>
      <c r="D205" s="46"/>
      <c r="E205" s="46"/>
      <c r="F205" s="46"/>
      <c r="G205" s="2"/>
      <c r="H205" s="2"/>
      <c r="I205" s="2"/>
      <c r="J205" s="2"/>
      <c r="K205" s="2"/>
      <c r="L205" s="6"/>
      <c r="M205" s="6"/>
      <c r="N205" s="6"/>
      <c r="O205" s="6"/>
      <c r="P205" s="6"/>
      <c r="Q205" s="2"/>
      <c r="R205" s="2"/>
      <c r="S205" s="46"/>
      <c r="T205" s="46"/>
      <c r="U205" s="46"/>
      <c r="V205" s="46"/>
      <c r="W205" s="46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</row>
    <row r="206" spans="2:34" x14ac:dyDescent="0.25">
      <c r="B206" s="46"/>
      <c r="C206" s="46"/>
      <c r="D206" s="46"/>
      <c r="E206" s="46"/>
      <c r="F206" s="46"/>
      <c r="G206" s="2"/>
      <c r="H206" s="2"/>
      <c r="I206" s="2"/>
      <c r="J206" s="2"/>
      <c r="K206" s="2"/>
      <c r="L206" s="6"/>
      <c r="M206" s="6"/>
      <c r="N206" s="6"/>
      <c r="O206" s="6"/>
      <c r="P206" s="6"/>
      <c r="Q206" s="2"/>
      <c r="R206" s="2"/>
      <c r="S206" s="46"/>
      <c r="T206" s="46"/>
      <c r="U206" s="46"/>
      <c r="V206" s="46"/>
      <c r="W206" s="46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</row>
    <row r="207" spans="2:34" x14ac:dyDescent="0.25">
      <c r="B207" s="46"/>
      <c r="C207" s="46"/>
      <c r="D207" s="46"/>
      <c r="E207" s="46"/>
      <c r="F207" s="46"/>
      <c r="G207" s="2"/>
      <c r="H207" s="2"/>
      <c r="I207" s="2"/>
      <c r="J207" s="2"/>
      <c r="K207" s="2"/>
      <c r="L207" s="6"/>
      <c r="M207" s="6"/>
      <c r="N207" s="6"/>
      <c r="O207" s="6"/>
      <c r="P207" s="6"/>
      <c r="Q207" s="2"/>
      <c r="R207" s="2"/>
      <c r="S207" s="46"/>
      <c r="T207" s="46"/>
      <c r="U207" s="46"/>
      <c r="V207" s="46"/>
      <c r="W207" s="46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</row>
    <row r="208" spans="2:34" x14ac:dyDescent="0.25">
      <c r="B208" s="46"/>
      <c r="C208" s="46"/>
      <c r="D208" s="46"/>
      <c r="E208" s="46"/>
      <c r="F208" s="46"/>
      <c r="G208" s="2"/>
      <c r="H208" s="2"/>
      <c r="I208" s="2"/>
      <c r="J208" s="2"/>
      <c r="K208" s="2"/>
      <c r="L208" s="6"/>
      <c r="M208" s="6"/>
      <c r="N208" s="6"/>
      <c r="O208" s="6"/>
      <c r="P208" s="6"/>
      <c r="Q208" s="2"/>
      <c r="R208" s="2"/>
      <c r="S208" s="46"/>
      <c r="T208" s="46"/>
      <c r="U208" s="46"/>
      <c r="V208" s="46"/>
      <c r="W208" s="46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</row>
    <row r="209" spans="2:34" x14ac:dyDescent="0.25">
      <c r="B209" s="46"/>
      <c r="C209" s="46"/>
      <c r="D209" s="46"/>
      <c r="E209" s="46"/>
      <c r="F209" s="46"/>
      <c r="G209" s="2"/>
      <c r="H209" s="2"/>
      <c r="I209" s="2"/>
      <c r="J209" s="2"/>
      <c r="K209" s="2"/>
      <c r="L209" s="6"/>
      <c r="M209" s="6"/>
      <c r="N209" s="6"/>
      <c r="O209" s="6"/>
      <c r="P209" s="6"/>
      <c r="Q209" s="2"/>
      <c r="R209" s="2"/>
      <c r="S209" s="46"/>
      <c r="T209" s="46"/>
      <c r="U209" s="46"/>
      <c r="V209" s="46"/>
      <c r="W209" s="46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</row>
    <row r="210" spans="2:34" x14ac:dyDescent="0.25">
      <c r="B210" s="46"/>
      <c r="C210" s="46"/>
      <c r="D210" s="46"/>
      <c r="E210" s="46"/>
      <c r="F210" s="46"/>
      <c r="G210" s="2"/>
      <c r="H210" s="2"/>
      <c r="I210" s="2"/>
      <c r="J210" s="2"/>
      <c r="K210" s="2"/>
      <c r="L210" s="6"/>
      <c r="M210" s="6"/>
      <c r="N210" s="6"/>
      <c r="O210" s="6"/>
      <c r="P210" s="6"/>
      <c r="Q210" s="2"/>
      <c r="R210" s="2"/>
      <c r="S210" s="46"/>
      <c r="T210" s="46"/>
      <c r="U210" s="46"/>
      <c r="V210" s="46"/>
      <c r="W210" s="46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</row>
    <row r="211" spans="2:34" x14ac:dyDescent="0.25">
      <c r="B211" s="46"/>
      <c r="C211" s="46"/>
      <c r="D211" s="46"/>
      <c r="E211" s="46"/>
      <c r="F211" s="46"/>
      <c r="G211" s="2"/>
      <c r="H211" s="2"/>
      <c r="I211" s="2"/>
      <c r="J211" s="2"/>
      <c r="K211" s="2"/>
      <c r="L211" s="6"/>
      <c r="M211" s="6"/>
      <c r="N211" s="6"/>
      <c r="O211" s="6"/>
      <c r="P211" s="6"/>
      <c r="Q211" s="2"/>
      <c r="R211" s="2"/>
      <c r="S211" s="46"/>
      <c r="T211" s="46"/>
      <c r="U211" s="46"/>
      <c r="V211" s="46"/>
      <c r="W211" s="46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</row>
    <row r="212" spans="2:34" x14ac:dyDescent="0.25">
      <c r="B212" s="46"/>
      <c r="C212" s="46"/>
      <c r="D212" s="46"/>
      <c r="E212" s="46"/>
      <c r="F212" s="46"/>
      <c r="G212" s="2"/>
      <c r="H212" s="2"/>
      <c r="I212" s="2"/>
      <c r="J212" s="2"/>
      <c r="K212" s="2"/>
      <c r="L212" s="6"/>
      <c r="M212" s="6"/>
      <c r="N212" s="6"/>
      <c r="O212" s="6"/>
      <c r="P212" s="6"/>
      <c r="Q212" s="2"/>
      <c r="R212" s="2"/>
      <c r="S212" s="46"/>
      <c r="T212" s="46"/>
      <c r="U212" s="46"/>
      <c r="V212" s="46"/>
      <c r="W212" s="46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</row>
    <row r="213" spans="2:34" x14ac:dyDescent="0.25">
      <c r="B213" s="46"/>
      <c r="C213" s="46"/>
      <c r="D213" s="46"/>
      <c r="E213" s="46"/>
      <c r="F213" s="46"/>
      <c r="G213" s="2"/>
      <c r="H213" s="2"/>
      <c r="I213" s="2"/>
      <c r="J213" s="2"/>
      <c r="K213" s="2"/>
      <c r="L213" s="6"/>
      <c r="M213" s="6"/>
      <c r="N213" s="6"/>
      <c r="O213" s="6"/>
      <c r="P213" s="6"/>
      <c r="Q213" s="2"/>
      <c r="R213" s="2"/>
      <c r="S213" s="46"/>
      <c r="T213" s="46"/>
      <c r="U213" s="46"/>
      <c r="V213" s="46"/>
      <c r="W213" s="46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</row>
    <row r="214" spans="2:34" x14ac:dyDescent="0.25">
      <c r="B214" s="46"/>
      <c r="C214" s="46"/>
      <c r="D214" s="46"/>
      <c r="E214" s="46"/>
      <c r="F214" s="46"/>
      <c r="G214" s="2"/>
      <c r="H214" s="2"/>
      <c r="I214" s="2"/>
      <c r="J214" s="2"/>
      <c r="K214" s="2"/>
      <c r="L214" s="6"/>
      <c r="M214" s="6"/>
      <c r="N214" s="6"/>
      <c r="O214" s="6"/>
      <c r="P214" s="6"/>
      <c r="Q214" s="2"/>
      <c r="R214" s="2"/>
      <c r="S214" s="46"/>
      <c r="T214" s="46"/>
      <c r="U214" s="46"/>
      <c r="V214" s="46"/>
      <c r="W214" s="46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</row>
    <row r="215" spans="2:34" x14ac:dyDescent="0.25">
      <c r="B215" s="46"/>
      <c r="C215" s="46"/>
      <c r="D215" s="46"/>
      <c r="E215" s="46"/>
      <c r="F215" s="46"/>
      <c r="G215" s="2"/>
      <c r="H215" s="2"/>
      <c r="I215" s="2"/>
      <c r="J215" s="2"/>
      <c r="K215" s="2"/>
      <c r="L215" s="6"/>
      <c r="M215" s="6"/>
      <c r="N215" s="6"/>
      <c r="O215" s="6"/>
      <c r="P215" s="6"/>
      <c r="Q215" s="2"/>
      <c r="R215" s="2"/>
      <c r="S215" s="46"/>
      <c r="T215" s="46"/>
      <c r="U215" s="46"/>
      <c r="V215" s="46"/>
      <c r="W215" s="46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</row>
    <row r="216" spans="2:34" x14ac:dyDescent="0.25">
      <c r="B216" s="46"/>
      <c r="C216" s="46"/>
      <c r="D216" s="46"/>
      <c r="E216" s="46"/>
      <c r="F216" s="46"/>
      <c r="G216" s="2"/>
      <c r="H216" s="2"/>
      <c r="I216" s="2"/>
      <c r="J216" s="2"/>
      <c r="K216" s="2"/>
      <c r="L216" s="6"/>
      <c r="M216" s="6"/>
      <c r="N216" s="6"/>
      <c r="O216" s="6"/>
      <c r="P216" s="6"/>
      <c r="Q216" s="2"/>
      <c r="R216" s="2"/>
      <c r="S216" s="46"/>
      <c r="T216" s="46"/>
      <c r="U216" s="46"/>
      <c r="V216" s="46"/>
      <c r="W216" s="46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</row>
    <row r="217" spans="2:34" x14ac:dyDescent="0.25">
      <c r="B217" s="46"/>
      <c r="C217" s="46"/>
      <c r="D217" s="46"/>
      <c r="E217" s="46"/>
      <c r="F217" s="46"/>
      <c r="G217" s="2"/>
      <c r="H217" s="2"/>
      <c r="I217" s="2"/>
      <c r="J217" s="2"/>
      <c r="K217" s="2"/>
      <c r="L217" s="6"/>
      <c r="M217" s="6"/>
      <c r="N217" s="6"/>
      <c r="O217" s="6"/>
      <c r="P217" s="6"/>
      <c r="Q217" s="2"/>
      <c r="R217" s="2"/>
      <c r="S217" s="46"/>
      <c r="T217" s="46"/>
      <c r="U217" s="46"/>
      <c r="V217" s="46"/>
      <c r="W217" s="46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</row>
    <row r="218" spans="2:34" x14ac:dyDescent="0.25">
      <c r="B218" s="46"/>
      <c r="C218" s="46"/>
      <c r="D218" s="46"/>
      <c r="E218" s="46"/>
      <c r="F218" s="46"/>
      <c r="G218" s="2"/>
      <c r="H218" s="2"/>
      <c r="I218" s="2"/>
      <c r="J218" s="2"/>
      <c r="K218" s="2"/>
      <c r="L218" s="6"/>
      <c r="M218" s="6"/>
      <c r="N218" s="6"/>
      <c r="O218" s="6"/>
      <c r="P218" s="6"/>
      <c r="Q218" s="2"/>
      <c r="R218" s="2"/>
      <c r="S218" s="46"/>
      <c r="T218" s="46"/>
      <c r="U218" s="46"/>
      <c r="V218" s="46"/>
      <c r="W218" s="46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</row>
    <row r="219" spans="2:34" x14ac:dyDescent="0.25">
      <c r="B219" s="46"/>
      <c r="C219" s="46"/>
      <c r="D219" s="46"/>
      <c r="E219" s="46"/>
      <c r="F219" s="46"/>
      <c r="G219" s="2"/>
      <c r="H219" s="2"/>
      <c r="I219" s="2"/>
      <c r="J219" s="2"/>
      <c r="K219" s="2"/>
      <c r="L219" s="6"/>
      <c r="M219" s="6"/>
      <c r="N219" s="6"/>
      <c r="O219" s="6"/>
      <c r="P219" s="6"/>
      <c r="Q219" s="2"/>
      <c r="R219" s="2"/>
      <c r="S219" s="46"/>
      <c r="T219" s="46"/>
      <c r="U219" s="46"/>
      <c r="V219" s="46"/>
      <c r="W219" s="46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</row>
    <row r="220" spans="2:34" x14ac:dyDescent="0.25">
      <c r="B220" s="46"/>
      <c r="C220" s="46"/>
      <c r="D220" s="46"/>
      <c r="E220" s="46"/>
      <c r="F220" s="46"/>
      <c r="G220" s="2"/>
      <c r="H220" s="2"/>
      <c r="I220" s="2"/>
      <c r="J220" s="2"/>
      <c r="K220" s="2"/>
      <c r="L220" s="6"/>
      <c r="M220" s="6"/>
      <c r="N220" s="6"/>
      <c r="O220" s="6"/>
      <c r="P220" s="6"/>
      <c r="Q220" s="2"/>
      <c r="R220" s="2"/>
      <c r="S220" s="46"/>
      <c r="T220" s="46"/>
      <c r="U220" s="46"/>
      <c r="V220" s="46"/>
      <c r="W220" s="46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</row>
    <row r="221" spans="2:34" x14ac:dyDescent="0.25">
      <c r="B221" s="46"/>
      <c r="C221" s="46"/>
      <c r="D221" s="46"/>
      <c r="E221" s="46"/>
      <c r="F221" s="46"/>
      <c r="G221" s="2"/>
      <c r="H221" s="2"/>
      <c r="I221" s="2"/>
      <c r="J221" s="2"/>
      <c r="K221" s="2"/>
      <c r="L221" s="6"/>
      <c r="M221" s="6"/>
      <c r="N221" s="6"/>
      <c r="O221" s="6"/>
      <c r="P221" s="6"/>
      <c r="Q221" s="2"/>
      <c r="R221" s="2"/>
      <c r="S221" s="46"/>
      <c r="T221" s="46"/>
      <c r="U221" s="46"/>
      <c r="V221" s="46"/>
      <c r="W221" s="46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</row>
    <row r="222" spans="2:34" x14ac:dyDescent="0.25">
      <c r="B222" s="46"/>
      <c r="C222" s="46"/>
      <c r="D222" s="46"/>
      <c r="E222" s="46"/>
      <c r="F222" s="46"/>
      <c r="G222" s="2"/>
      <c r="H222" s="2"/>
      <c r="I222" s="2"/>
      <c r="J222" s="2"/>
      <c r="K222" s="2"/>
      <c r="L222" s="6"/>
      <c r="M222" s="6"/>
      <c r="N222" s="6"/>
      <c r="O222" s="6"/>
      <c r="P222" s="6"/>
      <c r="Q222" s="2"/>
      <c r="R222" s="2"/>
      <c r="S222" s="46"/>
      <c r="T222" s="46"/>
      <c r="U222" s="46"/>
      <c r="V222" s="46"/>
      <c r="W222" s="46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</row>
    <row r="223" spans="2:34" x14ac:dyDescent="0.25">
      <c r="B223" s="46"/>
      <c r="C223" s="46"/>
      <c r="D223" s="46"/>
      <c r="E223" s="46"/>
      <c r="F223" s="46"/>
      <c r="G223" s="2"/>
      <c r="H223" s="2"/>
      <c r="I223" s="2"/>
      <c r="J223" s="2"/>
      <c r="K223" s="2"/>
      <c r="L223" s="6"/>
      <c r="M223" s="6"/>
      <c r="N223" s="6"/>
      <c r="O223" s="6"/>
      <c r="P223" s="6"/>
      <c r="Q223" s="2"/>
      <c r="R223" s="2"/>
      <c r="S223" s="46"/>
      <c r="T223" s="46"/>
      <c r="U223" s="46"/>
      <c r="V223" s="46"/>
      <c r="W223" s="46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</row>
    <row r="224" spans="2:34" x14ac:dyDescent="0.25">
      <c r="B224" s="46"/>
      <c r="C224" s="46"/>
      <c r="D224" s="46"/>
      <c r="E224" s="46"/>
      <c r="F224" s="46"/>
      <c r="G224" s="2"/>
      <c r="H224" s="2"/>
      <c r="I224" s="2"/>
      <c r="J224" s="2"/>
      <c r="K224" s="2"/>
      <c r="L224" s="6"/>
      <c r="M224" s="6"/>
      <c r="N224" s="6"/>
      <c r="O224" s="6"/>
      <c r="P224" s="6"/>
      <c r="Q224" s="2"/>
      <c r="R224" s="2"/>
      <c r="S224" s="46"/>
      <c r="T224" s="46"/>
      <c r="U224" s="46"/>
      <c r="V224" s="46"/>
      <c r="W224" s="46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</row>
    <row r="225" spans="2:34" x14ac:dyDescent="0.25">
      <c r="B225" s="46"/>
      <c r="C225" s="46"/>
      <c r="D225" s="46"/>
      <c r="E225" s="46"/>
      <c r="F225" s="46"/>
      <c r="G225" s="2"/>
      <c r="H225" s="2"/>
      <c r="I225" s="2"/>
      <c r="J225" s="2"/>
      <c r="K225" s="2"/>
      <c r="L225" s="6"/>
      <c r="M225" s="6"/>
      <c r="N225" s="6"/>
      <c r="O225" s="6"/>
      <c r="P225" s="6"/>
      <c r="Q225" s="2"/>
      <c r="R225" s="2"/>
      <c r="S225" s="46"/>
      <c r="T225" s="46"/>
      <c r="U225" s="46"/>
      <c r="V225" s="46"/>
      <c r="W225" s="46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</row>
    <row r="226" spans="2:34" x14ac:dyDescent="0.25">
      <c r="B226" s="46"/>
      <c r="C226" s="46"/>
      <c r="D226" s="46"/>
      <c r="E226" s="46"/>
      <c r="F226" s="46"/>
      <c r="G226" s="2"/>
      <c r="H226" s="2"/>
      <c r="I226" s="2"/>
      <c r="J226" s="2"/>
      <c r="K226" s="2"/>
      <c r="L226" s="6"/>
      <c r="M226" s="6"/>
      <c r="N226" s="6"/>
      <c r="O226" s="6"/>
      <c r="P226" s="6"/>
      <c r="Q226" s="2"/>
      <c r="R226" s="2"/>
      <c r="S226" s="46"/>
      <c r="T226" s="46"/>
      <c r="U226" s="46"/>
      <c r="V226" s="46"/>
      <c r="W226" s="46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</row>
    <row r="227" spans="2:34" x14ac:dyDescent="0.25">
      <c r="B227" s="46"/>
      <c r="C227" s="46"/>
      <c r="D227" s="46"/>
      <c r="E227" s="46"/>
      <c r="F227" s="46"/>
      <c r="G227" s="2"/>
      <c r="H227" s="2"/>
      <c r="I227" s="2"/>
      <c r="J227" s="2"/>
      <c r="K227" s="2"/>
      <c r="L227" s="6"/>
      <c r="M227" s="6"/>
      <c r="N227" s="6"/>
      <c r="O227" s="6"/>
      <c r="P227" s="6"/>
      <c r="Q227" s="2"/>
      <c r="R227" s="2"/>
      <c r="S227" s="46"/>
      <c r="T227" s="46"/>
      <c r="U227" s="46"/>
      <c r="V227" s="46"/>
      <c r="W227" s="46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</row>
    <row r="228" spans="2:34" x14ac:dyDescent="0.25">
      <c r="B228" s="46"/>
      <c r="C228" s="46"/>
      <c r="D228" s="46"/>
      <c r="E228" s="46"/>
      <c r="F228" s="46"/>
      <c r="G228" s="2"/>
      <c r="H228" s="2"/>
      <c r="I228" s="2"/>
      <c r="J228" s="2"/>
      <c r="K228" s="2"/>
      <c r="L228" s="6"/>
      <c r="M228" s="6"/>
      <c r="N228" s="6"/>
      <c r="O228" s="6"/>
      <c r="P228" s="6"/>
      <c r="Q228" s="2"/>
      <c r="R228" s="2"/>
      <c r="S228" s="46"/>
      <c r="T228" s="46"/>
      <c r="U228" s="46"/>
      <c r="V228" s="46"/>
      <c r="W228" s="46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</row>
    <row r="229" spans="2:34" x14ac:dyDescent="0.25">
      <c r="B229" s="46"/>
      <c r="C229" s="46"/>
      <c r="D229" s="46"/>
      <c r="E229" s="46"/>
      <c r="F229" s="46"/>
      <c r="G229" s="2"/>
      <c r="H229" s="2"/>
      <c r="I229" s="2"/>
      <c r="J229" s="2"/>
      <c r="K229" s="2"/>
      <c r="L229" s="6"/>
      <c r="M229" s="6"/>
      <c r="N229" s="6"/>
      <c r="O229" s="6"/>
      <c r="P229" s="6"/>
      <c r="Q229" s="2"/>
      <c r="R229" s="2"/>
      <c r="S229" s="46"/>
      <c r="T229" s="46"/>
      <c r="U229" s="46"/>
      <c r="V229" s="46"/>
      <c r="W229" s="46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</row>
    <row r="230" spans="2:34" x14ac:dyDescent="0.25">
      <c r="B230" s="46"/>
      <c r="C230" s="46"/>
      <c r="D230" s="46"/>
      <c r="E230" s="46"/>
      <c r="F230" s="46"/>
      <c r="G230" s="2"/>
      <c r="H230" s="2"/>
      <c r="I230" s="2"/>
      <c r="J230" s="2"/>
      <c r="K230" s="2"/>
      <c r="L230" s="6"/>
      <c r="M230" s="6"/>
      <c r="N230" s="6"/>
      <c r="O230" s="6"/>
      <c r="P230" s="6"/>
      <c r="Q230" s="2"/>
      <c r="R230" s="2"/>
      <c r="S230" s="46"/>
      <c r="T230" s="46"/>
      <c r="U230" s="46"/>
      <c r="V230" s="46"/>
      <c r="W230" s="46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</row>
    <row r="231" spans="2:34" x14ac:dyDescent="0.25">
      <c r="B231" s="46"/>
      <c r="C231" s="46"/>
      <c r="D231" s="46"/>
      <c r="E231" s="46"/>
      <c r="F231" s="46"/>
      <c r="G231" s="2"/>
      <c r="H231" s="2"/>
      <c r="I231" s="2"/>
      <c r="J231" s="2"/>
      <c r="K231" s="2"/>
      <c r="L231" s="6"/>
      <c r="M231" s="6"/>
      <c r="N231" s="6"/>
      <c r="O231" s="6"/>
      <c r="P231" s="6"/>
      <c r="Q231" s="2"/>
      <c r="R231" s="2"/>
      <c r="S231" s="46"/>
      <c r="T231" s="46"/>
      <c r="U231" s="46"/>
      <c r="V231" s="46"/>
      <c r="W231" s="46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</row>
    <row r="232" spans="2:34" x14ac:dyDescent="0.25">
      <c r="B232" s="46"/>
      <c r="C232" s="46"/>
      <c r="D232" s="46"/>
      <c r="E232" s="46"/>
      <c r="F232" s="46"/>
      <c r="G232" s="2"/>
      <c r="H232" s="2"/>
      <c r="I232" s="2"/>
      <c r="J232" s="2"/>
      <c r="K232" s="2"/>
      <c r="L232" s="6"/>
      <c r="M232" s="6"/>
      <c r="N232" s="6"/>
      <c r="O232" s="6"/>
      <c r="P232" s="6"/>
      <c r="Q232" s="2"/>
      <c r="R232" s="2"/>
      <c r="S232" s="46"/>
      <c r="T232" s="46"/>
      <c r="U232" s="46"/>
      <c r="V232" s="46"/>
      <c r="W232" s="46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</row>
    <row r="233" spans="2:34" x14ac:dyDescent="0.25">
      <c r="B233" s="46"/>
      <c r="C233" s="46"/>
      <c r="D233" s="46"/>
      <c r="E233" s="46"/>
      <c r="F233" s="46"/>
      <c r="G233" s="2"/>
      <c r="H233" s="2"/>
      <c r="I233" s="2"/>
      <c r="J233" s="2"/>
      <c r="K233" s="2"/>
      <c r="L233" s="6"/>
      <c r="M233" s="6"/>
      <c r="N233" s="6"/>
      <c r="O233" s="6"/>
      <c r="P233" s="6"/>
      <c r="Q233" s="2"/>
      <c r="R233" s="2"/>
      <c r="S233" s="46"/>
      <c r="T233" s="46"/>
      <c r="U233" s="46"/>
      <c r="V233" s="46"/>
      <c r="W233" s="46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</row>
    <row r="234" spans="2:34" x14ac:dyDescent="0.25">
      <c r="B234" s="46"/>
      <c r="C234" s="46"/>
      <c r="D234" s="46"/>
      <c r="E234" s="46"/>
      <c r="F234" s="46"/>
      <c r="G234" s="2"/>
      <c r="H234" s="2"/>
      <c r="I234" s="2"/>
      <c r="J234" s="2"/>
      <c r="K234" s="2"/>
      <c r="L234" s="6"/>
      <c r="M234" s="6"/>
      <c r="N234" s="6"/>
      <c r="O234" s="6"/>
      <c r="P234" s="6"/>
      <c r="Q234" s="2"/>
      <c r="R234" s="2"/>
      <c r="S234" s="46"/>
      <c r="T234" s="46"/>
      <c r="U234" s="46"/>
      <c r="V234" s="46"/>
      <c r="W234" s="46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</row>
    <row r="235" spans="2:34" x14ac:dyDescent="0.25">
      <c r="B235" s="46"/>
      <c r="C235" s="46"/>
      <c r="D235" s="46"/>
      <c r="E235" s="46"/>
      <c r="F235" s="46"/>
      <c r="G235" s="2"/>
      <c r="H235" s="2"/>
      <c r="I235" s="2"/>
      <c r="J235" s="2"/>
      <c r="K235" s="2"/>
      <c r="L235" s="6"/>
      <c r="M235" s="6"/>
      <c r="N235" s="6"/>
      <c r="O235" s="6"/>
      <c r="P235" s="6"/>
      <c r="Q235" s="2"/>
      <c r="R235" s="2"/>
      <c r="S235" s="46"/>
      <c r="T235" s="46"/>
      <c r="U235" s="46"/>
      <c r="V235" s="46"/>
      <c r="W235" s="46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</row>
    <row r="236" spans="2:34" x14ac:dyDescent="0.25">
      <c r="B236" s="46"/>
      <c r="C236" s="46"/>
      <c r="D236" s="46"/>
      <c r="E236" s="46"/>
      <c r="F236" s="46"/>
      <c r="G236" s="2"/>
      <c r="H236" s="2"/>
      <c r="I236" s="2"/>
      <c r="J236" s="2"/>
      <c r="K236" s="2"/>
      <c r="L236" s="6"/>
      <c r="M236" s="6"/>
      <c r="N236" s="6"/>
      <c r="O236" s="6"/>
      <c r="P236" s="6"/>
      <c r="Q236" s="2"/>
      <c r="R236" s="2"/>
      <c r="S236" s="46"/>
      <c r="T236" s="46"/>
      <c r="U236" s="46"/>
      <c r="V236" s="46"/>
      <c r="W236" s="46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</row>
    <row r="237" spans="2:34" x14ac:dyDescent="0.25">
      <c r="B237" s="46"/>
      <c r="C237" s="46"/>
      <c r="D237" s="46"/>
      <c r="E237" s="46"/>
      <c r="F237" s="46"/>
      <c r="G237" s="2"/>
      <c r="H237" s="2"/>
      <c r="I237" s="2"/>
      <c r="J237" s="2"/>
      <c r="K237" s="2"/>
      <c r="L237" s="6"/>
      <c r="M237" s="6"/>
      <c r="N237" s="6"/>
      <c r="O237" s="6"/>
      <c r="P237" s="6"/>
      <c r="Q237" s="2"/>
      <c r="R237" s="2"/>
      <c r="S237" s="46"/>
      <c r="T237" s="46"/>
      <c r="U237" s="46"/>
      <c r="V237" s="46"/>
      <c r="W237" s="46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</row>
    <row r="238" spans="2:34" x14ac:dyDescent="0.25">
      <c r="B238" s="46"/>
      <c r="C238" s="46"/>
      <c r="D238" s="46"/>
      <c r="E238" s="46"/>
      <c r="F238" s="46"/>
      <c r="G238" s="2"/>
      <c r="H238" s="2"/>
      <c r="I238" s="2"/>
      <c r="J238" s="2"/>
      <c r="K238" s="2"/>
      <c r="L238" s="6"/>
      <c r="M238" s="6"/>
      <c r="N238" s="6"/>
      <c r="O238" s="6"/>
      <c r="P238" s="6"/>
      <c r="Q238" s="2"/>
      <c r="R238" s="2"/>
      <c r="S238" s="46"/>
      <c r="T238" s="46"/>
      <c r="U238" s="46"/>
      <c r="V238" s="46"/>
      <c r="W238" s="46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</row>
    <row r="239" spans="2:34" x14ac:dyDescent="0.25">
      <c r="B239" s="46"/>
      <c r="C239" s="46"/>
      <c r="D239" s="46"/>
      <c r="E239" s="46"/>
      <c r="F239" s="46"/>
      <c r="G239" s="2"/>
      <c r="H239" s="2"/>
      <c r="I239" s="2"/>
      <c r="J239" s="2"/>
      <c r="K239" s="2"/>
      <c r="L239" s="6"/>
      <c r="M239" s="6"/>
      <c r="N239" s="6"/>
      <c r="O239" s="6"/>
      <c r="P239" s="6"/>
      <c r="Q239" s="2"/>
      <c r="R239" s="2"/>
      <c r="S239" s="46"/>
      <c r="T239" s="46"/>
      <c r="U239" s="46"/>
      <c r="V239" s="46"/>
      <c r="W239" s="46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</row>
    <row r="240" spans="2:34" x14ac:dyDescent="0.25">
      <c r="B240" s="46"/>
      <c r="C240" s="46"/>
      <c r="D240" s="46"/>
      <c r="E240" s="46"/>
      <c r="F240" s="46"/>
      <c r="G240" s="2"/>
      <c r="H240" s="2"/>
      <c r="I240" s="2"/>
      <c r="J240" s="2"/>
      <c r="K240" s="2"/>
      <c r="L240" s="6"/>
      <c r="M240" s="6"/>
      <c r="N240" s="6"/>
      <c r="O240" s="6"/>
      <c r="P240" s="6"/>
      <c r="Q240" s="2"/>
      <c r="R240" s="2"/>
      <c r="S240" s="46"/>
      <c r="T240" s="46"/>
      <c r="U240" s="46"/>
      <c r="V240" s="46"/>
      <c r="W240" s="46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</row>
    <row r="241" spans="2:34" x14ac:dyDescent="0.25">
      <c r="B241" s="46"/>
      <c r="C241" s="46"/>
      <c r="D241" s="46"/>
      <c r="E241" s="46"/>
      <c r="F241" s="46"/>
      <c r="G241" s="2"/>
      <c r="H241" s="2"/>
      <c r="I241" s="2"/>
      <c r="J241" s="2"/>
      <c r="K241" s="2"/>
      <c r="L241" s="6"/>
      <c r="M241" s="6"/>
      <c r="N241" s="6"/>
      <c r="O241" s="6"/>
      <c r="P241" s="6"/>
      <c r="Q241" s="2"/>
      <c r="R241" s="2"/>
      <c r="S241" s="46"/>
      <c r="T241" s="46"/>
      <c r="U241" s="46"/>
      <c r="V241" s="46"/>
      <c r="W241" s="46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</row>
    <row r="242" spans="2:34" x14ac:dyDescent="0.25">
      <c r="B242" s="46"/>
      <c r="C242" s="46"/>
      <c r="D242" s="46"/>
      <c r="E242" s="46"/>
      <c r="F242" s="46"/>
      <c r="G242" s="2"/>
      <c r="H242" s="2"/>
      <c r="I242" s="2"/>
      <c r="J242" s="2"/>
      <c r="K242" s="2"/>
      <c r="L242" s="6"/>
      <c r="M242" s="6"/>
      <c r="N242" s="6"/>
      <c r="O242" s="6"/>
      <c r="P242" s="6"/>
      <c r="Q242" s="2"/>
      <c r="R242" s="2"/>
      <c r="S242" s="46"/>
      <c r="T242" s="46"/>
      <c r="U242" s="46"/>
      <c r="V242" s="46"/>
      <c r="W242" s="46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</row>
    <row r="243" spans="2:34" x14ac:dyDescent="0.25">
      <c r="B243" s="46"/>
      <c r="C243" s="46"/>
      <c r="D243" s="46"/>
      <c r="E243" s="46"/>
      <c r="F243" s="46"/>
      <c r="G243" s="2"/>
      <c r="H243" s="2"/>
      <c r="I243" s="2"/>
      <c r="J243" s="2"/>
      <c r="K243" s="2"/>
      <c r="L243" s="6"/>
      <c r="M243" s="6"/>
      <c r="N243" s="6"/>
      <c r="O243" s="6"/>
      <c r="P243" s="6"/>
      <c r="Q243" s="2"/>
      <c r="R243" s="2"/>
      <c r="S243" s="46"/>
      <c r="T243" s="46"/>
      <c r="U243" s="46"/>
      <c r="V243" s="46"/>
      <c r="W243" s="46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</row>
    <row r="244" spans="2:34" x14ac:dyDescent="0.25">
      <c r="B244" s="46"/>
      <c r="C244" s="46"/>
      <c r="D244" s="46"/>
      <c r="E244" s="46"/>
      <c r="F244" s="46"/>
      <c r="G244" s="2"/>
      <c r="H244" s="2"/>
      <c r="I244" s="2"/>
      <c r="J244" s="2"/>
      <c r="K244" s="2"/>
      <c r="L244" s="6"/>
      <c r="M244" s="6"/>
      <c r="N244" s="6"/>
      <c r="O244" s="6"/>
      <c r="P244" s="6"/>
      <c r="Q244" s="2"/>
      <c r="R244" s="2"/>
      <c r="S244" s="46"/>
      <c r="T244" s="46"/>
      <c r="U244" s="46"/>
      <c r="V244" s="46"/>
      <c r="W244" s="46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</row>
    <row r="245" spans="2:34" x14ac:dyDescent="0.25">
      <c r="B245" s="46"/>
      <c r="C245" s="46"/>
      <c r="D245" s="46"/>
      <c r="E245" s="46"/>
      <c r="F245" s="46"/>
      <c r="G245" s="2"/>
      <c r="H245" s="2"/>
      <c r="I245" s="2"/>
      <c r="J245" s="2"/>
      <c r="K245" s="2"/>
      <c r="L245" s="6"/>
      <c r="M245" s="6"/>
      <c r="N245" s="6"/>
      <c r="O245" s="6"/>
      <c r="P245" s="6"/>
      <c r="Q245" s="2"/>
      <c r="R245" s="2"/>
      <c r="S245" s="46"/>
      <c r="T245" s="46"/>
      <c r="U245" s="46"/>
      <c r="V245" s="46"/>
      <c r="W245" s="46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</row>
    <row r="246" spans="2:34" x14ac:dyDescent="0.25">
      <c r="B246" s="46"/>
      <c r="C246" s="46"/>
      <c r="D246" s="46"/>
      <c r="E246" s="46"/>
      <c r="F246" s="46"/>
      <c r="G246" s="2"/>
      <c r="H246" s="2"/>
      <c r="I246" s="2"/>
      <c r="J246" s="2"/>
      <c r="K246" s="2"/>
      <c r="L246" s="6"/>
      <c r="M246" s="6"/>
      <c r="N246" s="6"/>
      <c r="O246" s="6"/>
      <c r="P246" s="6"/>
      <c r="Q246" s="2"/>
      <c r="R246" s="2"/>
      <c r="S246" s="46"/>
      <c r="T246" s="46"/>
      <c r="U246" s="46"/>
      <c r="V246" s="46"/>
      <c r="W246" s="46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</row>
    <row r="247" spans="2:34" x14ac:dyDescent="0.25">
      <c r="B247" s="46"/>
      <c r="C247" s="46"/>
      <c r="D247" s="46"/>
      <c r="E247" s="46"/>
      <c r="F247" s="46"/>
      <c r="G247" s="2"/>
      <c r="H247" s="2"/>
      <c r="I247" s="2"/>
      <c r="J247" s="2"/>
      <c r="K247" s="2"/>
      <c r="L247" s="6"/>
      <c r="M247" s="6"/>
      <c r="N247" s="6"/>
      <c r="O247" s="6"/>
      <c r="P247" s="6"/>
      <c r="Q247" s="2"/>
      <c r="R247" s="2"/>
      <c r="S247" s="46"/>
      <c r="T247" s="46"/>
      <c r="U247" s="46"/>
      <c r="V247" s="46"/>
      <c r="W247" s="46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</row>
    <row r="248" spans="2:34" x14ac:dyDescent="0.25">
      <c r="B248" s="46"/>
      <c r="C248" s="46"/>
      <c r="D248" s="46"/>
      <c r="E248" s="46"/>
      <c r="F248" s="46"/>
      <c r="G248" s="2"/>
      <c r="H248" s="2"/>
      <c r="I248" s="2"/>
      <c r="J248" s="2"/>
      <c r="K248" s="2"/>
      <c r="L248" s="6"/>
      <c r="M248" s="6"/>
      <c r="N248" s="6"/>
      <c r="O248" s="6"/>
      <c r="P248" s="6"/>
      <c r="Q248" s="2"/>
      <c r="R248" s="2"/>
      <c r="S248" s="46"/>
      <c r="T248" s="46"/>
      <c r="U248" s="46"/>
      <c r="V248" s="46"/>
      <c r="W248" s="46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</row>
    <row r="249" spans="2:34" x14ac:dyDescent="0.25">
      <c r="B249" s="46"/>
      <c r="C249" s="46"/>
      <c r="D249" s="46"/>
      <c r="E249" s="46"/>
      <c r="F249" s="46"/>
      <c r="G249" s="2"/>
      <c r="H249" s="2"/>
      <c r="I249" s="2"/>
      <c r="J249" s="2"/>
      <c r="K249" s="2"/>
      <c r="L249" s="6"/>
      <c r="M249" s="6"/>
      <c r="N249" s="6"/>
      <c r="O249" s="6"/>
      <c r="P249" s="6"/>
      <c r="Q249" s="2"/>
      <c r="R249" s="2"/>
      <c r="S249" s="46"/>
      <c r="T249" s="46"/>
      <c r="U249" s="46"/>
      <c r="V249" s="46"/>
      <c r="W249" s="46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</row>
    <row r="250" spans="2:34" x14ac:dyDescent="0.25">
      <c r="B250" s="46"/>
      <c r="C250" s="46"/>
      <c r="D250" s="46"/>
      <c r="E250" s="46"/>
      <c r="F250" s="46"/>
      <c r="G250" s="2"/>
      <c r="H250" s="2"/>
      <c r="I250" s="2"/>
      <c r="J250" s="2"/>
      <c r="K250" s="2"/>
      <c r="L250" s="6"/>
      <c r="M250" s="6"/>
      <c r="N250" s="6"/>
      <c r="O250" s="6"/>
      <c r="P250" s="6"/>
      <c r="Q250" s="2"/>
      <c r="R250" s="2"/>
      <c r="S250" s="46"/>
      <c r="T250" s="46"/>
      <c r="U250" s="46"/>
      <c r="V250" s="46"/>
      <c r="W250" s="46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</row>
    <row r="251" spans="2:34" x14ac:dyDescent="0.25">
      <c r="B251" s="46"/>
      <c r="C251" s="46"/>
      <c r="D251" s="46"/>
      <c r="E251" s="46"/>
      <c r="F251" s="46"/>
      <c r="G251" s="2"/>
      <c r="H251" s="2"/>
      <c r="I251" s="2"/>
      <c r="J251" s="2"/>
      <c r="K251" s="2"/>
      <c r="L251" s="6"/>
      <c r="M251" s="6"/>
      <c r="N251" s="6"/>
      <c r="O251" s="6"/>
      <c r="P251" s="6"/>
      <c r="Q251" s="2"/>
      <c r="R251" s="2"/>
      <c r="S251" s="46"/>
      <c r="T251" s="46"/>
      <c r="U251" s="46"/>
      <c r="V251" s="46"/>
      <c r="W251" s="46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</row>
    <row r="252" spans="2:34" x14ac:dyDescent="0.25">
      <c r="B252" s="46"/>
      <c r="C252" s="46"/>
      <c r="D252" s="46"/>
      <c r="E252" s="46"/>
      <c r="F252" s="46"/>
      <c r="G252" s="2"/>
      <c r="H252" s="2"/>
      <c r="I252" s="2"/>
      <c r="J252" s="2"/>
      <c r="K252" s="2"/>
      <c r="L252" s="6"/>
      <c r="M252" s="6"/>
      <c r="N252" s="6"/>
      <c r="O252" s="6"/>
      <c r="P252" s="6"/>
      <c r="Q252" s="2"/>
      <c r="R252" s="2"/>
      <c r="S252" s="46"/>
      <c r="T252" s="46"/>
      <c r="U252" s="46"/>
      <c r="V252" s="46"/>
      <c r="W252" s="46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</row>
    <row r="253" spans="2:34" x14ac:dyDescent="0.25">
      <c r="B253" s="46"/>
      <c r="C253" s="46"/>
      <c r="D253" s="46"/>
      <c r="E253" s="46"/>
      <c r="F253" s="46"/>
      <c r="G253" s="2"/>
      <c r="H253" s="2"/>
      <c r="I253" s="2"/>
      <c r="J253" s="2"/>
      <c r="K253" s="2"/>
      <c r="L253" s="6"/>
      <c r="M253" s="6"/>
      <c r="N253" s="6"/>
      <c r="O253" s="6"/>
      <c r="P253" s="6"/>
      <c r="Q253" s="2"/>
      <c r="R253" s="2"/>
      <c r="S253" s="46"/>
      <c r="T253" s="46"/>
      <c r="U253" s="46"/>
      <c r="V253" s="46"/>
      <c r="W253" s="46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</row>
    <row r="254" spans="2:34" x14ac:dyDescent="0.25">
      <c r="B254" s="46"/>
      <c r="C254" s="46"/>
      <c r="D254" s="46"/>
      <c r="E254" s="46"/>
      <c r="F254" s="46"/>
      <c r="G254" s="2"/>
      <c r="H254" s="2"/>
      <c r="I254" s="2"/>
      <c r="J254" s="2"/>
      <c r="K254" s="2"/>
      <c r="L254" s="6"/>
      <c r="M254" s="6"/>
      <c r="N254" s="6"/>
      <c r="O254" s="6"/>
      <c r="P254" s="6"/>
      <c r="Q254" s="2"/>
      <c r="R254" s="2"/>
      <c r="S254" s="46"/>
      <c r="T254" s="46"/>
      <c r="U254" s="46"/>
      <c r="V254" s="46"/>
      <c r="W254" s="46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</row>
    <row r="255" spans="2:34" x14ac:dyDescent="0.25">
      <c r="B255" s="46"/>
      <c r="C255" s="46"/>
      <c r="D255" s="46"/>
      <c r="E255" s="46"/>
      <c r="F255" s="46"/>
      <c r="G255" s="2"/>
      <c r="H255" s="2"/>
      <c r="I255" s="2"/>
      <c r="J255" s="2"/>
      <c r="K255" s="2"/>
      <c r="L255" s="6"/>
      <c r="M255" s="6"/>
      <c r="N255" s="6"/>
      <c r="O255" s="6"/>
      <c r="P255" s="6"/>
      <c r="Q255" s="2"/>
      <c r="R255" s="2"/>
      <c r="S255" s="46"/>
      <c r="T255" s="46"/>
      <c r="U255" s="46"/>
      <c r="V255" s="46"/>
      <c r="W255" s="46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</row>
    <row r="256" spans="2:34" x14ac:dyDescent="0.25">
      <c r="B256" s="46"/>
      <c r="C256" s="46"/>
      <c r="D256" s="46"/>
      <c r="E256" s="46"/>
      <c r="F256" s="46"/>
      <c r="G256" s="2"/>
      <c r="H256" s="2"/>
      <c r="I256" s="2"/>
      <c r="J256" s="2"/>
      <c r="K256" s="2"/>
      <c r="L256" s="6"/>
      <c r="M256" s="6"/>
      <c r="N256" s="6"/>
      <c r="O256" s="6"/>
      <c r="P256" s="6"/>
      <c r="Q256" s="2"/>
      <c r="R256" s="2"/>
      <c r="S256" s="46"/>
      <c r="T256" s="46"/>
      <c r="U256" s="46"/>
      <c r="V256" s="46"/>
      <c r="W256" s="46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</row>
    <row r="257" spans="2:34" x14ac:dyDescent="0.25">
      <c r="B257" s="46"/>
      <c r="C257" s="46"/>
      <c r="D257" s="46"/>
      <c r="E257" s="46"/>
      <c r="F257" s="46"/>
      <c r="G257" s="2"/>
      <c r="H257" s="2"/>
      <c r="I257" s="2"/>
      <c r="J257" s="2"/>
      <c r="K257" s="2"/>
      <c r="L257" s="6"/>
      <c r="M257" s="6"/>
      <c r="N257" s="6"/>
      <c r="O257" s="6"/>
      <c r="P257" s="6"/>
      <c r="Q257" s="2"/>
      <c r="R257" s="2"/>
      <c r="S257" s="46"/>
      <c r="T257" s="46"/>
      <c r="U257" s="46"/>
      <c r="V257" s="46"/>
      <c r="W257" s="46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</row>
    <row r="258" spans="2:34" x14ac:dyDescent="0.25">
      <c r="B258" s="46"/>
      <c r="C258" s="46"/>
      <c r="D258" s="46"/>
      <c r="E258" s="46"/>
      <c r="F258" s="46"/>
      <c r="G258" s="2"/>
      <c r="H258" s="2"/>
      <c r="I258" s="2"/>
      <c r="J258" s="2"/>
      <c r="K258" s="2"/>
      <c r="L258" s="6"/>
      <c r="M258" s="6"/>
      <c r="N258" s="6"/>
      <c r="O258" s="6"/>
      <c r="P258" s="6"/>
      <c r="Q258" s="2"/>
      <c r="R258" s="2"/>
      <c r="S258" s="46"/>
      <c r="T258" s="46"/>
      <c r="U258" s="46"/>
      <c r="V258" s="46"/>
      <c r="W258" s="46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</row>
    <row r="259" spans="2:34" x14ac:dyDescent="0.25">
      <c r="B259" s="46"/>
      <c r="C259" s="46"/>
      <c r="D259" s="46"/>
      <c r="E259" s="46"/>
      <c r="F259" s="46"/>
      <c r="G259" s="2"/>
      <c r="H259" s="2"/>
      <c r="I259" s="2"/>
      <c r="J259" s="2"/>
      <c r="K259" s="2"/>
      <c r="L259" s="6"/>
      <c r="M259" s="6"/>
      <c r="N259" s="6"/>
      <c r="O259" s="6"/>
      <c r="P259" s="6"/>
      <c r="Q259" s="2"/>
      <c r="R259" s="2"/>
      <c r="S259" s="46"/>
      <c r="T259" s="46"/>
      <c r="U259" s="46"/>
      <c r="V259" s="46"/>
      <c r="W259" s="46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</row>
    <row r="260" spans="2:34" x14ac:dyDescent="0.25">
      <c r="B260" s="46"/>
      <c r="C260" s="46"/>
      <c r="D260" s="46"/>
      <c r="E260" s="46"/>
      <c r="F260" s="46"/>
      <c r="G260" s="2"/>
      <c r="H260" s="2"/>
      <c r="I260" s="2"/>
      <c r="J260" s="2"/>
      <c r="K260" s="2"/>
      <c r="L260" s="6"/>
      <c r="M260" s="6"/>
      <c r="N260" s="6"/>
      <c r="O260" s="6"/>
      <c r="P260" s="6"/>
      <c r="Q260" s="2"/>
      <c r="R260" s="2"/>
      <c r="S260" s="46"/>
      <c r="T260" s="46"/>
      <c r="U260" s="46"/>
      <c r="V260" s="46"/>
      <c r="W260" s="46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</row>
    <row r="261" spans="2:34" x14ac:dyDescent="0.25">
      <c r="B261" s="46"/>
      <c r="C261" s="46"/>
      <c r="D261" s="46"/>
      <c r="E261" s="46"/>
      <c r="F261" s="46"/>
      <c r="G261" s="2"/>
      <c r="H261" s="2"/>
      <c r="I261" s="2"/>
      <c r="J261" s="2"/>
      <c r="K261" s="2"/>
      <c r="L261" s="6"/>
      <c r="M261" s="6"/>
      <c r="N261" s="6"/>
      <c r="O261" s="6"/>
      <c r="P261" s="6"/>
      <c r="Q261" s="2"/>
      <c r="R261" s="2"/>
      <c r="S261" s="46"/>
      <c r="T261" s="46"/>
      <c r="U261" s="46"/>
      <c r="V261" s="46"/>
      <c r="W261" s="46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</row>
    <row r="262" spans="2:34" x14ac:dyDescent="0.25">
      <c r="B262" s="46"/>
      <c r="C262" s="46"/>
      <c r="D262" s="46"/>
      <c r="E262" s="46"/>
      <c r="F262" s="46"/>
      <c r="G262" s="2"/>
      <c r="H262" s="2"/>
      <c r="I262" s="2"/>
      <c r="J262" s="2"/>
      <c r="K262" s="2"/>
      <c r="L262" s="6"/>
      <c r="M262" s="6"/>
      <c r="N262" s="6"/>
      <c r="O262" s="6"/>
      <c r="P262" s="6"/>
      <c r="Q262" s="2"/>
      <c r="R262" s="2"/>
      <c r="S262" s="46"/>
      <c r="T262" s="46"/>
      <c r="U262" s="46"/>
      <c r="V262" s="46"/>
      <c r="W262" s="46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</row>
    <row r="263" spans="2:34" x14ac:dyDescent="0.25">
      <c r="B263" s="46"/>
      <c r="C263" s="46"/>
      <c r="D263" s="46"/>
      <c r="E263" s="46"/>
      <c r="F263" s="46"/>
      <c r="G263" s="2"/>
      <c r="H263" s="2"/>
      <c r="I263" s="2"/>
      <c r="J263" s="2"/>
      <c r="K263" s="2"/>
      <c r="L263" s="6"/>
      <c r="M263" s="6"/>
      <c r="N263" s="6"/>
      <c r="O263" s="6"/>
      <c r="P263" s="6"/>
      <c r="Q263" s="2"/>
      <c r="R263" s="2"/>
      <c r="S263" s="46"/>
      <c r="T263" s="46"/>
      <c r="U263" s="46"/>
      <c r="V263" s="46"/>
      <c r="W263" s="46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</row>
    <row r="264" spans="2:34" x14ac:dyDescent="0.25">
      <c r="B264" s="46"/>
      <c r="C264" s="46"/>
      <c r="D264" s="46"/>
      <c r="E264" s="46"/>
      <c r="F264" s="46"/>
      <c r="G264" s="2"/>
      <c r="H264" s="2"/>
      <c r="I264" s="2"/>
      <c r="J264" s="2"/>
      <c r="K264" s="2"/>
      <c r="L264" s="6"/>
      <c r="M264" s="6"/>
      <c r="N264" s="6"/>
      <c r="O264" s="6"/>
      <c r="P264" s="6"/>
      <c r="Q264" s="2"/>
      <c r="R264" s="2"/>
      <c r="S264" s="46"/>
      <c r="T264" s="46"/>
      <c r="U264" s="46"/>
      <c r="V264" s="46"/>
      <c r="W264" s="46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</row>
    <row r="265" spans="2:34" x14ac:dyDescent="0.25">
      <c r="B265" s="46"/>
      <c r="C265" s="46"/>
      <c r="D265" s="46"/>
      <c r="E265" s="46"/>
      <c r="F265" s="46"/>
      <c r="G265" s="2"/>
      <c r="H265" s="2"/>
      <c r="I265" s="2"/>
      <c r="J265" s="2"/>
      <c r="K265" s="2"/>
      <c r="L265" s="6"/>
      <c r="M265" s="6"/>
      <c r="N265" s="6"/>
      <c r="O265" s="6"/>
      <c r="P265" s="6"/>
      <c r="Q265" s="2"/>
      <c r="R265" s="2"/>
      <c r="S265" s="46"/>
      <c r="T265" s="46"/>
      <c r="U265" s="46"/>
      <c r="V265" s="46"/>
      <c r="W265" s="46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</row>
    <row r="266" spans="2:34" x14ac:dyDescent="0.25">
      <c r="B266" s="46"/>
      <c r="C266" s="46"/>
      <c r="D266" s="46"/>
      <c r="E266" s="46"/>
      <c r="F266" s="46"/>
      <c r="G266" s="2"/>
      <c r="H266" s="2"/>
      <c r="I266" s="2"/>
      <c r="J266" s="2"/>
      <c r="K266" s="2"/>
      <c r="L266" s="6"/>
      <c r="M266" s="6"/>
      <c r="N266" s="6"/>
      <c r="O266" s="6"/>
      <c r="P266" s="6"/>
      <c r="Q266" s="2"/>
      <c r="R266" s="2"/>
      <c r="S266" s="46"/>
      <c r="T266" s="46"/>
      <c r="U266" s="46"/>
      <c r="V266" s="46"/>
      <c r="W266" s="46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</row>
    <row r="267" spans="2:34" x14ac:dyDescent="0.25">
      <c r="B267" s="46"/>
      <c r="C267" s="46"/>
      <c r="D267" s="46"/>
      <c r="E267" s="46"/>
      <c r="F267" s="46"/>
      <c r="G267" s="2"/>
      <c r="H267" s="2"/>
      <c r="I267" s="2"/>
      <c r="J267" s="2"/>
      <c r="K267" s="2"/>
      <c r="L267" s="6"/>
      <c r="M267" s="6"/>
      <c r="N267" s="6"/>
      <c r="O267" s="6"/>
      <c r="P267" s="6"/>
      <c r="Q267" s="2"/>
      <c r="R267" s="2"/>
      <c r="S267" s="46"/>
      <c r="T267" s="46"/>
      <c r="U267" s="46"/>
      <c r="V267" s="46"/>
      <c r="W267" s="46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</row>
    <row r="268" spans="2:34" x14ac:dyDescent="0.25">
      <c r="B268" s="46"/>
      <c r="C268" s="46"/>
      <c r="D268" s="46"/>
      <c r="E268" s="46"/>
      <c r="F268" s="46"/>
      <c r="G268" s="2"/>
      <c r="H268" s="2"/>
      <c r="I268" s="2"/>
      <c r="J268" s="2"/>
      <c r="K268" s="2"/>
      <c r="L268" s="6"/>
      <c r="M268" s="6"/>
      <c r="N268" s="6"/>
      <c r="O268" s="6"/>
      <c r="P268" s="6"/>
      <c r="Q268" s="2"/>
      <c r="R268" s="2"/>
      <c r="S268" s="46"/>
      <c r="T268" s="46"/>
      <c r="U268" s="46"/>
      <c r="V268" s="46"/>
      <c r="W268" s="46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</row>
    <row r="269" spans="2:34" x14ac:dyDescent="0.25">
      <c r="B269" s="46"/>
      <c r="C269" s="46"/>
      <c r="D269" s="46"/>
      <c r="E269" s="46"/>
      <c r="F269" s="46"/>
      <c r="G269" s="2"/>
      <c r="H269" s="2"/>
      <c r="I269" s="2"/>
      <c r="J269" s="2"/>
      <c r="K269" s="2"/>
      <c r="L269" s="6"/>
      <c r="M269" s="6"/>
      <c r="N269" s="6"/>
      <c r="O269" s="6"/>
      <c r="P269" s="6"/>
      <c r="Q269" s="2"/>
      <c r="R269" s="2"/>
      <c r="S269" s="46"/>
      <c r="T269" s="46"/>
      <c r="U269" s="46"/>
      <c r="V269" s="46"/>
      <c r="W269" s="46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</row>
    <row r="270" spans="2:34" x14ac:dyDescent="0.25">
      <c r="B270" s="46"/>
      <c r="C270" s="46"/>
      <c r="D270" s="46"/>
      <c r="E270" s="46"/>
      <c r="F270" s="46"/>
      <c r="G270" s="2"/>
      <c r="H270" s="2"/>
      <c r="I270" s="2"/>
      <c r="J270" s="2"/>
      <c r="K270" s="2"/>
      <c r="L270" s="6"/>
      <c r="M270" s="6"/>
      <c r="N270" s="6"/>
      <c r="O270" s="6"/>
      <c r="P270" s="6"/>
      <c r="Q270" s="2"/>
      <c r="R270" s="2"/>
      <c r="S270" s="46"/>
      <c r="T270" s="46"/>
      <c r="U270" s="46"/>
      <c r="V270" s="46"/>
      <c r="W270" s="46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</row>
    <row r="271" spans="2:34" x14ac:dyDescent="0.25">
      <c r="B271" s="46"/>
      <c r="C271" s="46"/>
      <c r="D271" s="46"/>
      <c r="E271" s="46"/>
      <c r="F271" s="46"/>
      <c r="G271" s="2"/>
      <c r="H271" s="2"/>
      <c r="I271" s="2"/>
      <c r="J271" s="2"/>
      <c r="K271" s="2"/>
      <c r="L271" s="6"/>
      <c r="M271" s="6"/>
      <c r="N271" s="6"/>
      <c r="O271" s="6"/>
      <c r="P271" s="6"/>
      <c r="Q271" s="2"/>
      <c r="R271" s="2"/>
      <c r="S271" s="46"/>
      <c r="T271" s="46"/>
      <c r="U271" s="46"/>
      <c r="V271" s="46"/>
      <c r="W271" s="46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</row>
    <row r="272" spans="2:34" x14ac:dyDescent="0.25">
      <c r="B272" s="46"/>
      <c r="C272" s="46"/>
      <c r="D272" s="46"/>
      <c r="E272" s="46"/>
      <c r="F272" s="46"/>
      <c r="G272" s="2"/>
      <c r="H272" s="2"/>
      <c r="I272" s="2"/>
      <c r="J272" s="2"/>
      <c r="K272" s="2"/>
      <c r="L272" s="6"/>
      <c r="M272" s="6"/>
      <c r="N272" s="6"/>
      <c r="O272" s="6"/>
      <c r="P272" s="6"/>
      <c r="Q272" s="2"/>
      <c r="R272" s="2"/>
      <c r="S272" s="46"/>
      <c r="T272" s="46"/>
      <c r="U272" s="46"/>
      <c r="V272" s="46"/>
      <c r="W272" s="46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</row>
    <row r="273" spans="2:34" x14ac:dyDescent="0.25">
      <c r="B273" s="46"/>
      <c r="C273" s="46"/>
      <c r="D273" s="46"/>
      <c r="E273" s="46"/>
      <c r="F273" s="46"/>
      <c r="G273" s="2"/>
      <c r="H273" s="2"/>
      <c r="I273" s="2"/>
      <c r="J273" s="2"/>
      <c r="K273" s="2"/>
      <c r="L273" s="6"/>
      <c r="M273" s="6"/>
      <c r="N273" s="6"/>
      <c r="O273" s="6"/>
      <c r="P273" s="6"/>
      <c r="Q273" s="2"/>
      <c r="R273" s="2"/>
      <c r="S273" s="46"/>
      <c r="T273" s="46"/>
      <c r="U273" s="46"/>
      <c r="V273" s="46"/>
      <c r="W273" s="46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</row>
    <row r="274" spans="2:34" x14ac:dyDescent="0.25">
      <c r="B274" s="46"/>
      <c r="C274" s="46"/>
      <c r="D274" s="46"/>
      <c r="E274" s="46"/>
      <c r="F274" s="46"/>
      <c r="G274" s="2"/>
      <c r="H274" s="2"/>
      <c r="I274" s="2"/>
      <c r="J274" s="2"/>
      <c r="K274" s="2"/>
      <c r="L274" s="6"/>
      <c r="M274" s="6"/>
      <c r="N274" s="6"/>
      <c r="O274" s="6"/>
      <c r="P274" s="6"/>
      <c r="Q274" s="2"/>
      <c r="R274" s="2"/>
      <c r="S274" s="46"/>
      <c r="T274" s="46"/>
      <c r="U274" s="46"/>
      <c r="V274" s="46"/>
      <c r="W274" s="46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</row>
    <row r="275" spans="2:34" x14ac:dyDescent="0.25">
      <c r="B275" s="46"/>
      <c r="C275" s="46"/>
      <c r="D275" s="46"/>
      <c r="E275" s="46"/>
      <c r="F275" s="46"/>
      <c r="G275" s="2"/>
      <c r="H275" s="2"/>
      <c r="I275" s="2"/>
      <c r="J275" s="2"/>
      <c r="K275" s="2"/>
      <c r="L275" s="6"/>
      <c r="M275" s="6"/>
      <c r="N275" s="6"/>
      <c r="O275" s="6"/>
      <c r="P275" s="6"/>
      <c r="Q275" s="2"/>
      <c r="R275" s="2"/>
      <c r="S275" s="46"/>
      <c r="T275" s="46"/>
      <c r="U275" s="46"/>
      <c r="V275" s="46"/>
      <c r="W275" s="46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</row>
    <row r="276" spans="2:34" x14ac:dyDescent="0.25">
      <c r="B276" s="46"/>
      <c r="C276" s="46"/>
      <c r="D276" s="46"/>
      <c r="E276" s="46"/>
      <c r="F276" s="46"/>
      <c r="G276" s="2"/>
      <c r="H276" s="2"/>
      <c r="I276" s="2"/>
      <c r="J276" s="2"/>
      <c r="K276" s="2"/>
      <c r="L276" s="6"/>
      <c r="M276" s="6"/>
      <c r="N276" s="6"/>
      <c r="O276" s="6"/>
      <c r="P276" s="6"/>
      <c r="Q276" s="2"/>
      <c r="R276" s="2"/>
      <c r="S276" s="46"/>
      <c r="T276" s="46"/>
      <c r="U276" s="46"/>
      <c r="V276" s="46"/>
      <c r="W276" s="46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</row>
    <row r="277" spans="2:34" x14ac:dyDescent="0.25">
      <c r="B277" s="46"/>
      <c r="C277" s="46"/>
      <c r="D277" s="46"/>
      <c r="E277" s="46"/>
      <c r="F277" s="46"/>
      <c r="G277" s="2"/>
      <c r="H277" s="2"/>
      <c r="I277" s="2"/>
      <c r="J277" s="2"/>
      <c r="K277" s="2"/>
      <c r="L277" s="6"/>
      <c r="M277" s="6"/>
      <c r="N277" s="6"/>
      <c r="O277" s="6"/>
      <c r="P277" s="6"/>
      <c r="Q277" s="2"/>
      <c r="R277" s="2"/>
      <c r="S277" s="46"/>
      <c r="T277" s="46"/>
      <c r="U277" s="46"/>
      <c r="V277" s="46"/>
      <c r="W277" s="46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</row>
    <row r="278" spans="2:34" x14ac:dyDescent="0.25">
      <c r="B278" s="46"/>
      <c r="C278" s="46"/>
      <c r="D278" s="46"/>
      <c r="E278" s="46"/>
      <c r="F278" s="46"/>
      <c r="G278" s="2"/>
      <c r="H278" s="2"/>
      <c r="I278" s="2"/>
      <c r="J278" s="2"/>
      <c r="K278" s="2"/>
      <c r="L278" s="6"/>
      <c r="M278" s="6"/>
      <c r="N278" s="6"/>
      <c r="O278" s="6"/>
      <c r="P278" s="6"/>
      <c r="Q278" s="2"/>
      <c r="R278" s="2"/>
      <c r="S278" s="46"/>
      <c r="T278" s="46"/>
      <c r="U278" s="46"/>
      <c r="V278" s="46"/>
      <c r="W278" s="46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</row>
    <row r="279" spans="2:34" x14ac:dyDescent="0.25">
      <c r="B279" s="46"/>
      <c r="C279" s="46"/>
      <c r="D279" s="46"/>
      <c r="E279" s="46"/>
      <c r="F279" s="46"/>
      <c r="G279" s="2"/>
      <c r="H279" s="2"/>
      <c r="I279" s="2"/>
      <c r="J279" s="2"/>
      <c r="K279" s="2"/>
      <c r="L279" s="6"/>
      <c r="M279" s="6"/>
      <c r="N279" s="6"/>
      <c r="O279" s="6"/>
      <c r="P279" s="6"/>
      <c r="Q279" s="2"/>
      <c r="R279" s="2"/>
      <c r="S279" s="46"/>
      <c r="T279" s="46"/>
      <c r="U279" s="46"/>
      <c r="V279" s="46"/>
      <c r="W279" s="46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</row>
    <row r="280" spans="2:34" x14ac:dyDescent="0.25">
      <c r="B280" s="46"/>
      <c r="C280" s="46"/>
      <c r="D280" s="46"/>
      <c r="E280" s="46"/>
      <c r="F280" s="46"/>
      <c r="G280" s="2"/>
      <c r="H280" s="2"/>
      <c r="I280" s="2"/>
      <c r="J280" s="2"/>
      <c r="K280" s="2"/>
      <c r="L280" s="6"/>
      <c r="M280" s="6"/>
      <c r="N280" s="6"/>
      <c r="O280" s="6"/>
      <c r="P280" s="6"/>
      <c r="Q280" s="2"/>
      <c r="R280" s="2"/>
      <c r="S280" s="46"/>
      <c r="T280" s="46"/>
      <c r="U280" s="46"/>
      <c r="V280" s="46"/>
      <c r="W280" s="46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</row>
    <row r="281" spans="2:34" x14ac:dyDescent="0.25">
      <c r="B281" s="46"/>
      <c r="C281" s="46"/>
      <c r="D281" s="46"/>
      <c r="E281" s="46"/>
      <c r="F281" s="46"/>
      <c r="G281" s="2"/>
      <c r="H281" s="2"/>
      <c r="I281" s="2"/>
      <c r="J281" s="2"/>
      <c r="K281" s="2"/>
      <c r="L281" s="6"/>
      <c r="M281" s="6"/>
      <c r="N281" s="6"/>
      <c r="O281" s="6"/>
      <c r="P281" s="6"/>
      <c r="Q281" s="2"/>
      <c r="R281" s="2"/>
      <c r="S281" s="46"/>
      <c r="T281" s="46"/>
      <c r="U281" s="46"/>
      <c r="V281" s="46"/>
      <c r="W281" s="46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</row>
    <row r="282" spans="2:34" x14ac:dyDescent="0.25">
      <c r="B282" s="46"/>
      <c r="C282" s="46"/>
      <c r="D282" s="46"/>
      <c r="E282" s="46"/>
      <c r="F282" s="46"/>
      <c r="G282" s="2"/>
      <c r="H282" s="2"/>
      <c r="I282" s="2"/>
      <c r="J282" s="2"/>
      <c r="K282" s="2"/>
      <c r="L282" s="6"/>
      <c r="M282" s="6"/>
      <c r="N282" s="6"/>
      <c r="O282" s="6"/>
      <c r="P282" s="6"/>
      <c r="Q282" s="2"/>
      <c r="R282" s="2"/>
      <c r="S282" s="46"/>
      <c r="T282" s="46"/>
      <c r="U282" s="46"/>
      <c r="V282" s="46"/>
      <c r="W282" s="46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</row>
    <row r="283" spans="2:34" x14ac:dyDescent="0.25">
      <c r="B283" s="46"/>
      <c r="C283" s="46"/>
      <c r="D283" s="46"/>
      <c r="E283" s="46"/>
      <c r="F283" s="46"/>
      <c r="G283" s="2"/>
      <c r="H283" s="2"/>
      <c r="I283" s="2"/>
      <c r="J283" s="2"/>
      <c r="K283" s="2"/>
      <c r="L283" s="6"/>
      <c r="M283" s="6"/>
      <c r="N283" s="6"/>
      <c r="O283" s="6"/>
      <c r="P283" s="6"/>
      <c r="Q283" s="2"/>
      <c r="R283" s="2"/>
      <c r="S283" s="46"/>
      <c r="T283" s="46"/>
      <c r="U283" s="46"/>
      <c r="V283" s="46"/>
      <c r="W283" s="46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</row>
    <row r="284" spans="2:34" x14ac:dyDescent="0.25">
      <c r="B284" s="46"/>
      <c r="C284" s="46"/>
      <c r="D284" s="46"/>
      <c r="E284" s="46"/>
      <c r="F284" s="46"/>
      <c r="G284" s="2"/>
      <c r="H284" s="2"/>
      <c r="I284" s="2"/>
      <c r="J284" s="2"/>
      <c r="K284" s="2"/>
      <c r="L284" s="6"/>
      <c r="M284" s="6"/>
      <c r="N284" s="6"/>
      <c r="O284" s="6"/>
      <c r="P284" s="6"/>
      <c r="Q284" s="2"/>
      <c r="R284" s="2"/>
      <c r="S284" s="46"/>
      <c r="T284" s="46"/>
      <c r="U284" s="46"/>
      <c r="V284" s="46"/>
      <c r="W284" s="46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</row>
    <row r="285" spans="2:34" x14ac:dyDescent="0.25">
      <c r="B285" s="46"/>
      <c r="C285" s="46"/>
      <c r="D285" s="46"/>
      <c r="E285" s="46"/>
      <c r="F285" s="46"/>
      <c r="G285" s="2"/>
      <c r="H285" s="2"/>
      <c r="I285" s="2"/>
      <c r="J285" s="2"/>
      <c r="K285" s="2"/>
      <c r="L285" s="6"/>
      <c r="M285" s="6"/>
      <c r="N285" s="6"/>
      <c r="O285" s="6"/>
      <c r="P285" s="6"/>
      <c r="Q285" s="2"/>
      <c r="R285" s="2"/>
      <c r="S285" s="46"/>
      <c r="T285" s="46"/>
      <c r="U285" s="46"/>
      <c r="V285" s="46"/>
      <c r="W285" s="46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</row>
    <row r="286" spans="2:34" x14ac:dyDescent="0.25">
      <c r="B286" s="46"/>
      <c r="C286" s="46"/>
      <c r="D286" s="46"/>
      <c r="E286" s="46"/>
      <c r="F286" s="46"/>
      <c r="G286" s="2"/>
      <c r="H286" s="2"/>
      <c r="I286" s="2"/>
      <c r="J286" s="2"/>
      <c r="K286" s="2"/>
      <c r="L286" s="6"/>
      <c r="M286" s="6"/>
      <c r="N286" s="6"/>
      <c r="O286" s="6"/>
      <c r="P286" s="6"/>
      <c r="Q286" s="2"/>
      <c r="R286" s="2"/>
      <c r="S286" s="46"/>
      <c r="T286" s="46"/>
      <c r="U286" s="46"/>
      <c r="V286" s="46"/>
      <c r="W286" s="46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</row>
    <row r="287" spans="2:34" x14ac:dyDescent="0.25">
      <c r="B287" s="46"/>
      <c r="C287" s="46"/>
      <c r="D287" s="46"/>
      <c r="E287" s="46"/>
      <c r="F287" s="46"/>
      <c r="G287" s="2"/>
      <c r="H287" s="2"/>
      <c r="I287" s="2"/>
      <c r="J287" s="2"/>
      <c r="K287" s="2"/>
      <c r="L287" s="6"/>
      <c r="M287" s="6"/>
      <c r="N287" s="6"/>
      <c r="O287" s="6"/>
      <c r="P287" s="6"/>
      <c r="Q287" s="2"/>
      <c r="R287" s="2"/>
      <c r="S287" s="46"/>
      <c r="T287" s="46"/>
      <c r="U287" s="46"/>
      <c r="V287" s="46"/>
      <c r="W287" s="46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</row>
    <row r="288" spans="2:34" x14ac:dyDescent="0.25">
      <c r="B288" s="46"/>
      <c r="C288" s="46"/>
      <c r="D288" s="46"/>
      <c r="E288" s="46"/>
      <c r="F288" s="46"/>
      <c r="G288" s="2"/>
      <c r="H288" s="2"/>
      <c r="I288" s="2"/>
      <c r="J288" s="2"/>
      <c r="K288" s="2"/>
      <c r="L288" s="6"/>
      <c r="M288" s="6"/>
      <c r="N288" s="6"/>
      <c r="O288" s="6"/>
      <c r="P288" s="6"/>
      <c r="Q288" s="2"/>
      <c r="R288" s="2"/>
      <c r="S288" s="46"/>
      <c r="T288" s="46"/>
      <c r="U288" s="46"/>
      <c r="V288" s="46"/>
      <c r="W288" s="46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</row>
    <row r="289" spans="2:34" x14ac:dyDescent="0.25">
      <c r="B289" s="46"/>
      <c r="C289" s="46"/>
      <c r="D289" s="46"/>
      <c r="E289" s="46"/>
      <c r="F289" s="46"/>
      <c r="G289" s="2"/>
      <c r="H289" s="2"/>
      <c r="I289" s="2"/>
      <c r="J289" s="2"/>
      <c r="K289" s="2"/>
      <c r="L289" s="6"/>
      <c r="M289" s="6"/>
      <c r="N289" s="6"/>
      <c r="O289" s="6"/>
      <c r="P289" s="6"/>
      <c r="Q289" s="2"/>
      <c r="R289" s="2"/>
      <c r="S289" s="46"/>
      <c r="T289" s="46"/>
      <c r="U289" s="46"/>
      <c r="V289" s="46"/>
      <c r="W289" s="46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</row>
    <row r="290" spans="2:34" x14ac:dyDescent="0.25">
      <c r="B290" s="46"/>
      <c r="C290" s="46"/>
      <c r="D290" s="46"/>
      <c r="E290" s="46"/>
      <c r="F290" s="46"/>
      <c r="G290" s="2"/>
      <c r="H290" s="2"/>
      <c r="I290" s="2"/>
      <c r="J290" s="2"/>
      <c r="K290" s="2"/>
      <c r="L290" s="6"/>
      <c r="M290" s="6"/>
      <c r="N290" s="6"/>
      <c r="O290" s="6"/>
      <c r="P290" s="6"/>
      <c r="Q290" s="2"/>
      <c r="R290" s="2"/>
      <c r="S290" s="46"/>
      <c r="T290" s="46"/>
      <c r="U290" s="46"/>
      <c r="V290" s="46"/>
      <c r="W290" s="46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</row>
    <row r="291" spans="2:34" x14ac:dyDescent="0.25">
      <c r="B291" s="46"/>
      <c r="C291" s="46"/>
      <c r="D291" s="46"/>
      <c r="E291" s="46"/>
      <c r="F291" s="46"/>
      <c r="G291" s="2"/>
      <c r="H291" s="2"/>
      <c r="I291" s="2"/>
      <c r="J291" s="2"/>
      <c r="K291" s="2"/>
      <c r="L291" s="6"/>
      <c r="M291" s="6"/>
      <c r="N291" s="6"/>
      <c r="O291" s="6"/>
      <c r="P291" s="6"/>
      <c r="Q291" s="2"/>
      <c r="R291" s="2"/>
      <c r="S291" s="46"/>
      <c r="T291" s="46"/>
      <c r="U291" s="46"/>
      <c r="V291" s="46"/>
      <c r="W291" s="46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</row>
    <row r="292" spans="2:34" x14ac:dyDescent="0.25">
      <c r="B292" s="46"/>
      <c r="C292" s="46"/>
      <c r="D292" s="46"/>
      <c r="E292" s="46"/>
      <c r="F292" s="46"/>
      <c r="G292" s="2"/>
      <c r="H292" s="2"/>
      <c r="I292" s="2"/>
      <c r="J292" s="2"/>
      <c r="K292" s="2"/>
      <c r="L292" s="6"/>
      <c r="M292" s="6"/>
      <c r="N292" s="6"/>
      <c r="O292" s="6"/>
      <c r="P292" s="6"/>
      <c r="Q292" s="2"/>
      <c r="R292" s="2"/>
      <c r="S292" s="46"/>
      <c r="T292" s="46"/>
      <c r="U292" s="46"/>
      <c r="V292" s="46"/>
      <c r="W292" s="46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</row>
    <row r="293" spans="2:34" x14ac:dyDescent="0.25">
      <c r="B293" s="46"/>
      <c r="C293" s="46"/>
      <c r="D293" s="46"/>
      <c r="E293" s="46"/>
      <c r="F293" s="46"/>
      <c r="G293" s="2"/>
      <c r="H293" s="2"/>
      <c r="I293" s="2"/>
      <c r="J293" s="2"/>
      <c r="K293" s="2"/>
      <c r="L293" s="6"/>
      <c r="M293" s="6"/>
      <c r="N293" s="6"/>
      <c r="O293" s="6"/>
      <c r="P293" s="6"/>
      <c r="Q293" s="2"/>
      <c r="R293" s="2"/>
      <c r="S293" s="46"/>
      <c r="T293" s="46"/>
      <c r="U293" s="46"/>
      <c r="V293" s="46"/>
      <c r="W293" s="46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</row>
    <row r="294" spans="2:34" x14ac:dyDescent="0.25">
      <c r="B294" s="46"/>
      <c r="C294" s="46"/>
      <c r="D294" s="46"/>
      <c r="E294" s="46"/>
      <c r="F294" s="46"/>
      <c r="G294" s="2"/>
      <c r="H294" s="2"/>
      <c r="I294" s="2"/>
      <c r="J294" s="2"/>
      <c r="K294" s="2"/>
      <c r="L294" s="6"/>
      <c r="M294" s="6"/>
      <c r="N294" s="6"/>
      <c r="O294" s="6"/>
      <c r="P294" s="6"/>
      <c r="Q294" s="2"/>
      <c r="R294" s="2"/>
      <c r="S294" s="46"/>
      <c r="T294" s="46"/>
      <c r="U294" s="46"/>
      <c r="V294" s="46"/>
      <c r="W294" s="46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</row>
    <row r="295" spans="2:34" x14ac:dyDescent="0.25">
      <c r="B295" s="46"/>
      <c r="C295" s="46"/>
      <c r="D295" s="46"/>
      <c r="E295" s="46"/>
      <c r="F295" s="46"/>
      <c r="G295" s="2"/>
      <c r="H295" s="2"/>
      <c r="I295" s="2"/>
      <c r="J295" s="2"/>
      <c r="K295" s="2"/>
      <c r="L295" s="6"/>
      <c r="M295" s="6"/>
      <c r="N295" s="6"/>
      <c r="O295" s="6"/>
      <c r="P295" s="6"/>
      <c r="Q295" s="2"/>
      <c r="R295" s="2"/>
      <c r="S295" s="46"/>
      <c r="T295" s="46"/>
      <c r="U295" s="46"/>
      <c r="V295" s="46"/>
      <c r="W295" s="46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</row>
    <row r="296" spans="2:34" x14ac:dyDescent="0.25">
      <c r="B296" s="46"/>
      <c r="C296" s="46"/>
      <c r="D296" s="46"/>
      <c r="E296" s="46"/>
      <c r="F296" s="46"/>
      <c r="G296" s="2"/>
      <c r="H296" s="2"/>
      <c r="I296" s="2"/>
      <c r="J296" s="2"/>
      <c r="K296" s="2"/>
      <c r="L296" s="6"/>
      <c r="M296" s="6"/>
      <c r="N296" s="6"/>
      <c r="O296" s="6"/>
      <c r="P296" s="6"/>
      <c r="Q296" s="2"/>
      <c r="R296" s="2"/>
      <c r="S296" s="46"/>
      <c r="T296" s="46"/>
      <c r="U296" s="46"/>
      <c r="V296" s="46"/>
      <c r="W296" s="46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</row>
    <row r="297" spans="2:34" x14ac:dyDescent="0.25">
      <c r="B297" s="46"/>
      <c r="C297" s="46"/>
      <c r="D297" s="46"/>
      <c r="E297" s="46"/>
      <c r="F297" s="46"/>
      <c r="G297" s="2"/>
      <c r="H297" s="2"/>
      <c r="I297" s="2"/>
      <c r="J297" s="2"/>
      <c r="K297" s="2"/>
      <c r="L297" s="6"/>
      <c r="M297" s="6"/>
      <c r="N297" s="6"/>
      <c r="O297" s="6"/>
      <c r="P297" s="6"/>
      <c r="Q297" s="2"/>
      <c r="R297" s="2"/>
      <c r="S297" s="46"/>
      <c r="T297" s="46"/>
      <c r="U297" s="46"/>
      <c r="V297" s="46"/>
      <c r="W297" s="46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</row>
    <row r="298" spans="2:34" x14ac:dyDescent="0.25">
      <c r="B298" s="46"/>
      <c r="C298" s="46"/>
      <c r="D298" s="46"/>
      <c r="E298" s="46"/>
      <c r="F298" s="46"/>
      <c r="G298" s="2"/>
      <c r="H298" s="2"/>
      <c r="I298" s="2"/>
      <c r="J298" s="2"/>
      <c r="K298" s="2"/>
      <c r="L298" s="6"/>
      <c r="M298" s="6"/>
      <c r="N298" s="6"/>
      <c r="O298" s="6"/>
      <c r="P298" s="6"/>
      <c r="Q298" s="2"/>
      <c r="R298" s="2"/>
      <c r="S298" s="46"/>
      <c r="T298" s="46"/>
      <c r="U298" s="46"/>
      <c r="V298" s="46"/>
      <c r="W298" s="46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</row>
    <row r="299" spans="2:34" x14ac:dyDescent="0.25">
      <c r="B299" s="46"/>
      <c r="C299" s="46"/>
      <c r="D299" s="46"/>
      <c r="E299" s="46"/>
      <c r="F299" s="46"/>
      <c r="G299" s="2"/>
      <c r="H299" s="2"/>
      <c r="I299" s="2"/>
      <c r="J299" s="2"/>
      <c r="K299" s="2"/>
      <c r="L299" s="6"/>
      <c r="M299" s="6"/>
      <c r="N299" s="6"/>
      <c r="O299" s="6"/>
      <c r="P299" s="6"/>
      <c r="Q299" s="2"/>
      <c r="R299" s="2"/>
      <c r="S299" s="46"/>
      <c r="T299" s="46"/>
      <c r="U299" s="46"/>
      <c r="V299" s="46"/>
      <c r="W299" s="46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</row>
    <row r="300" spans="2:34" x14ac:dyDescent="0.25">
      <c r="B300" s="46"/>
      <c r="C300" s="46"/>
      <c r="D300" s="46"/>
      <c r="E300" s="46"/>
      <c r="F300" s="46"/>
      <c r="G300" s="2"/>
      <c r="H300" s="2"/>
      <c r="I300" s="2"/>
      <c r="J300" s="2"/>
      <c r="K300" s="2"/>
      <c r="L300" s="6"/>
      <c r="M300" s="6"/>
      <c r="N300" s="6"/>
      <c r="O300" s="6"/>
      <c r="P300" s="6"/>
      <c r="Q300" s="2"/>
      <c r="R300" s="2"/>
      <c r="S300" s="46"/>
      <c r="T300" s="46"/>
      <c r="U300" s="46"/>
      <c r="V300" s="46"/>
      <c r="W300" s="46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</row>
    <row r="301" spans="2:34" x14ac:dyDescent="0.25">
      <c r="B301" s="46"/>
      <c r="C301" s="46"/>
      <c r="D301" s="46"/>
      <c r="E301" s="46"/>
      <c r="F301" s="46"/>
      <c r="G301" s="2"/>
      <c r="H301" s="2"/>
      <c r="I301" s="2"/>
      <c r="J301" s="2"/>
      <c r="K301" s="2"/>
      <c r="L301" s="6"/>
      <c r="M301" s="6"/>
      <c r="N301" s="6"/>
      <c r="O301" s="6"/>
      <c r="P301" s="6"/>
      <c r="Q301" s="2"/>
      <c r="R301" s="2"/>
      <c r="S301" s="46"/>
      <c r="T301" s="46"/>
      <c r="U301" s="46"/>
      <c r="V301" s="46"/>
      <c r="W301" s="46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</row>
    <row r="302" spans="2:34" x14ac:dyDescent="0.25">
      <c r="B302" s="46"/>
      <c r="C302" s="46"/>
      <c r="D302" s="46"/>
      <c r="E302" s="46"/>
      <c r="F302" s="46"/>
      <c r="G302" s="2"/>
      <c r="H302" s="2"/>
      <c r="I302" s="2"/>
      <c r="J302" s="2"/>
      <c r="K302" s="2"/>
      <c r="L302" s="6"/>
      <c r="M302" s="6"/>
      <c r="N302" s="6"/>
      <c r="O302" s="6"/>
      <c r="P302" s="6"/>
      <c r="Q302" s="2"/>
      <c r="R302" s="2"/>
      <c r="S302" s="46"/>
      <c r="T302" s="46"/>
      <c r="U302" s="46"/>
      <c r="V302" s="46"/>
      <c r="W302" s="46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</row>
    <row r="303" spans="2:34" x14ac:dyDescent="0.25">
      <c r="B303" s="46"/>
      <c r="C303" s="46"/>
      <c r="D303" s="46"/>
      <c r="E303" s="46"/>
      <c r="F303" s="46"/>
      <c r="G303" s="2"/>
      <c r="H303" s="2"/>
      <c r="I303" s="2"/>
      <c r="J303" s="2"/>
      <c r="K303" s="2"/>
      <c r="L303" s="6"/>
      <c r="M303" s="6"/>
      <c r="N303" s="6"/>
      <c r="O303" s="6"/>
      <c r="P303" s="6"/>
      <c r="Q303" s="2"/>
      <c r="R303" s="2"/>
      <c r="S303" s="46"/>
      <c r="T303" s="46"/>
      <c r="U303" s="46"/>
      <c r="V303" s="46"/>
      <c r="W303" s="46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</row>
    <row r="304" spans="2:34" x14ac:dyDescent="0.25">
      <c r="B304" s="46"/>
      <c r="C304" s="46"/>
      <c r="D304" s="46"/>
      <c r="E304" s="46"/>
      <c r="F304" s="46"/>
      <c r="G304" s="2"/>
      <c r="H304" s="2"/>
      <c r="I304" s="2"/>
      <c r="J304" s="2"/>
      <c r="K304" s="2"/>
      <c r="L304" s="6"/>
      <c r="M304" s="6"/>
      <c r="N304" s="6"/>
      <c r="O304" s="6"/>
      <c r="P304" s="6"/>
      <c r="Q304" s="2"/>
      <c r="R304" s="2"/>
      <c r="S304" s="46"/>
      <c r="T304" s="46"/>
      <c r="U304" s="46"/>
      <c r="V304" s="46"/>
      <c r="W304" s="46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</row>
    <row r="305" spans="2:34" x14ac:dyDescent="0.25">
      <c r="B305" s="46"/>
      <c r="C305" s="46"/>
      <c r="D305" s="46"/>
      <c r="E305" s="46"/>
      <c r="F305" s="46"/>
      <c r="G305" s="2"/>
      <c r="H305" s="2"/>
      <c r="I305" s="2"/>
      <c r="J305" s="2"/>
      <c r="K305" s="2"/>
      <c r="L305" s="6"/>
      <c r="M305" s="6"/>
      <c r="N305" s="6"/>
      <c r="O305" s="6"/>
      <c r="P305" s="6"/>
      <c r="Q305" s="2"/>
      <c r="R305" s="2"/>
      <c r="S305" s="46"/>
      <c r="T305" s="46"/>
      <c r="U305" s="46"/>
      <c r="V305" s="46"/>
      <c r="W305" s="46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</row>
    <row r="306" spans="2:34" x14ac:dyDescent="0.25">
      <c r="B306" s="46"/>
      <c r="C306" s="46"/>
      <c r="D306" s="46"/>
      <c r="E306" s="46"/>
      <c r="F306" s="46"/>
      <c r="G306" s="2"/>
      <c r="H306" s="2"/>
      <c r="I306" s="2"/>
      <c r="J306" s="2"/>
      <c r="K306" s="2"/>
      <c r="L306" s="6"/>
      <c r="M306" s="6"/>
      <c r="N306" s="6"/>
      <c r="O306" s="6"/>
      <c r="P306" s="6"/>
      <c r="Q306" s="2"/>
      <c r="R306" s="2"/>
      <c r="S306" s="46"/>
      <c r="T306" s="46"/>
      <c r="U306" s="46"/>
      <c r="V306" s="46"/>
      <c r="W306" s="46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</row>
    <row r="307" spans="2:34" x14ac:dyDescent="0.25">
      <c r="B307" s="46"/>
      <c r="C307" s="46"/>
      <c r="D307" s="46"/>
      <c r="E307" s="46"/>
      <c r="F307" s="46"/>
      <c r="G307" s="2"/>
      <c r="H307" s="2"/>
      <c r="I307" s="2"/>
      <c r="J307" s="2"/>
      <c r="K307" s="2"/>
      <c r="L307" s="6"/>
      <c r="M307" s="6"/>
      <c r="N307" s="6"/>
      <c r="O307" s="6"/>
      <c r="P307" s="6"/>
      <c r="Q307" s="2"/>
      <c r="R307" s="2"/>
      <c r="S307" s="46"/>
      <c r="T307" s="46"/>
      <c r="U307" s="46"/>
      <c r="V307" s="46"/>
      <c r="W307" s="46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</row>
    <row r="308" spans="2:34" x14ac:dyDescent="0.25">
      <c r="B308" s="46"/>
      <c r="C308" s="46"/>
      <c r="D308" s="46"/>
      <c r="E308" s="46"/>
      <c r="F308" s="46"/>
      <c r="G308" s="2"/>
      <c r="H308" s="2"/>
      <c r="I308" s="2"/>
      <c r="J308" s="2"/>
      <c r="K308" s="2"/>
      <c r="L308" s="6"/>
      <c r="M308" s="6"/>
      <c r="N308" s="6"/>
      <c r="O308" s="6"/>
      <c r="P308" s="6"/>
      <c r="Q308" s="2"/>
      <c r="R308" s="2"/>
      <c r="S308" s="46"/>
      <c r="T308" s="46"/>
      <c r="U308" s="46"/>
      <c r="V308" s="46"/>
      <c r="W308" s="46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</row>
    <row r="309" spans="2:34" x14ac:dyDescent="0.25">
      <c r="B309" s="46"/>
      <c r="C309" s="46"/>
      <c r="D309" s="46"/>
      <c r="E309" s="46"/>
      <c r="F309" s="46"/>
      <c r="G309" s="2"/>
      <c r="H309" s="2"/>
      <c r="I309" s="2"/>
      <c r="J309" s="2"/>
      <c r="K309" s="2"/>
      <c r="L309" s="6"/>
      <c r="M309" s="6"/>
      <c r="N309" s="6"/>
      <c r="O309" s="6"/>
      <c r="P309" s="6"/>
      <c r="Q309" s="2"/>
      <c r="R309" s="2"/>
      <c r="S309" s="46"/>
      <c r="T309" s="46"/>
      <c r="U309" s="46"/>
      <c r="V309" s="46"/>
      <c r="W309" s="46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</row>
    <row r="310" spans="2:34" x14ac:dyDescent="0.25">
      <c r="B310" s="46"/>
      <c r="C310" s="46"/>
      <c r="D310" s="46"/>
      <c r="E310" s="46"/>
      <c r="F310" s="46"/>
      <c r="G310" s="2"/>
      <c r="H310" s="2"/>
      <c r="I310" s="2"/>
      <c r="J310" s="2"/>
      <c r="K310" s="2"/>
      <c r="L310" s="6"/>
      <c r="M310" s="6"/>
      <c r="N310" s="6"/>
      <c r="O310" s="6"/>
      <c r="P310" s="6"/>
      <c r="Q310" s="2"/>
      <c r="R310" s="2"/>
      <c r="S310" s="46"/>
      <c r="T310" s="46"/>
      <c r="U310" s="46"/>
      <c r="V310" s="46"/>
      <c r="W310" s="46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</row>
    <row r="311" spans="2:34" x14ac:dyDescent="0.25">
      <c r="B311" s="46"/>
      <c r="C311" s="46"/>
      <c r="D311" s="46"/>
      <c r="E311" s="46"/>
      <c r="F311" s="46"/>
      <c r="G311" s="2"/>
      <c r="H311" s="2"/>
      <c r="I311" s="2"/>
      <c r="J311" s="2"/>
      <c r="K311" s="2"/>
      <c r="L311" s="6"/>
      <c r="M311" s="6"/>
      <c r="N311" s="6"/>
      <c r="O311" s="6"/>
      <c r="P311" s="6"/>
      <c r="Q311" s="2"/>
      <c r="R311" s="2"/>
      <c r="S311" s="46"/>
      <c r="T311" s="46"/>
      <c r="U311" s="46"/>
      <c r="V311" s="46"/>
      <c r="W311" s="46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</row>
    <row r="312" spans="2:34" x14ac:dyDescent="0.25">
      <c r="B312" s="46"/>
      <c r="C312" s="46"/>
      <c r="D312" s="46"/>
      <c r="E312" s="46"/>
      <c r="F312" s="46"/>
      <c r="G312" s="2"/>
      <c r="H312" s="2"/>
      <c r="I312" s="2"/>
      <c r="J312" s="2"/>
      <c r="K312" s="2"/>
      <c r="L312" s="6"/>
      <c r="M312" s="6"/>
      <c r="N312" s="6"/>
      <c r="O312" s="6"/>
      <c r="P312" s="6"/>
      <c r="Q312" s="2"/>
      <c r="R312" s="2"/>
      <c r="S312" s="46"/>
      <c r="T312" s="46"/>
      <c r="U312" s="46"/>
      <c r="V312" s="46"/>
      <c r="W312" s="46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</row>
    <row r="313" spans="2:34" x14ac:dyDescent="0.25">
      <c r="B313" s="46"/>
      <c r="C313" s="46"/>
      <c r="D313" s="46"/>
      <c r="E313" s="46"/>
      <c r="F313" s="46"/>
      <c r="G313" s="2"/>
      <c r="H313" s="2"/>
      <c r="I313" s="2"/>
      <c r="J313" s="2"/>
      <c r="K313" s="2"/>
      <c r="L313" s="6"/>
      <c r="M313" s="6"/>
      <c r="N313" s="6"/>
      <c r="O313" s="6"/>
      <c r="P313" s="6"/>
      <c r="Q313" s="2"/>
      <c r="R313" s="2"/>
      <c r="S313" s="46"/>
      <c r="T313" s="46"/>
      <c r="U313" s="46"/>
      <c r="V313" s="46"/>
      <c r="W313" s="46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</row>
    <row r="314" spans="2:34" x14ac:dyDescent="0.25">
      <c r="B314" s="46"/>
      <c r="C314" s="46"/>
      <c r="D314" s="46"/>
      <c r="E314" s="46"/>
      <c r="F314" s="46"/>
      <c r="G314" s="2"/>
      <c r="H314" s="2"/>
      <c r="I314" s="2"/>
      <c r="J314" s="2"/>
      <c r="K314" s="2"/>
      <c r="L314" s="6"/>
      <c r="M314" s="6"/>
      <c r="N314" s="6"/>
      <c r="O314" s="6"/>
      <c r="P314" s="6"/>
      <c r="Q314" s="2"/>
      <c r="R314" s="2"/>
      <c r="S314" s="46"/>
      <c r="T314" s="46"/>
      <c r="U314" s="46"/>
      <c r="V314" s="46"/>
      <c r="W314" s="46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</row>
    <row r="315" spans="2:34" x14ac:dyDescent="0.25">
      <c r="B315" s="46"/>
      <c r="C315" s="46"/>
      <c r="D315" s="46"/>
      <c r="E315" s="46"/>
      <c r="F315" s="46"/>
      <c r="G315" s="2"/>
      <c r="H315" s="2"/>
      <c r="I315" s="2"/>
      <c r="J315" s="2"/>
      <c r="K315" s="2"/>
      <c r="L315" s="6"/>
      <c r="M315" s="6"/>
      <c r="N315" s="6"/>
      <c r="O315" s="6"/>
      <c r="P315" s="6"/>
      <c r="Q315" s="2"/>
      <c r="R315" s="2"/>
      <c r="S315" s="46"/>
      <c r="T315" s="46"/>
      <c r="U315" s="46"/>
      <c r="V315" s="46"/>
      <c r="W315" s="46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</row>
    <row r="316" spans="2:34" x14ac:dyDescent="0.25">
      <c r="B316" s="46"/>
      <c r="C316" s="46"/>
      <c r="D316" s="46"/>
      <c r="E316" s="46"/>
      <c r="F316" s="46"/>
      <c r="G316" s="2"/>
      <c r="H316" s="2"/>
      <c r="I316" s="2"/>
      <c r="J316" s="2"/>
      <c r="K316" s="2"/>
      <c r="L316" s="6"/>
      <c r="M316" s="6"/>
      <c r="N316" s="6"/>
      <c r="O316" s="6"/>
      <c r="P316" s="6"/>
      <c r="Q316" s="2"/>
      <c r="R316" s="2"/>
      <c r="S316" s="46"/>
      <c r="T316" s="46"/>
      <c r="U316" s="46"/>
      <c r="V316" s="46"/>
      <c r="W316" s="46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</row>
    <row r="317" spans="2:34" x14ac:dyDescent="0.25">
      <c r="B317" s="46"/>
      <c r="C317" s="46"/>
      <c r="D317" s="46"/>
      <c r="E317" s="46"/>
      <c r="F317" s="46"/>
      <c r="G317" s="2"/>
      <c r="H317" s="2"/>
      <c r="I317" s="2"/>
      <c r="J317" s="2"/>
      <c r="K317" s="2"/>
      <c r="L317" s="6"/>
      <c r="M317" s="6"/>
      <c r="N317" s="6"/>
      <c r="O317" s="6"/>
      <c r="P317" s="6"/>
      <c r="Q317" s="2"/>
      <c r="R317" s="2"/>
      <c r="S317" s="46"/>
      <c r="T317" s="46"/>
      <c r="U317" s="46"/>
      <c r="V317" s="46"/>
      <c r="W317" s="46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</row>
    <row r="318" spans="2:34" x14ac:dyDescent="0.25">
      <c r="B318" s="46"/>
      <c r="C318" s="46"/>
      <c r="D318" s="46"/>
      <c r="E318" s="46"/>
      <c r="F318" s="46"/>
      <c r="G318" s="2"/>
      <c r="H318" s="2"/>
      <c r="I318" s="2"/>
      <c r="J318" s="2"/>
      <c r="K318" s="2"/>
      <c r="L318" s="6"/>
      <c r="M318" s="6"/>
      <c r="N318" s="6"/>
      <c r="O318" s="6"/>
      <c r="P318" s="6"/>
      <c r="Q318" s="2"/>
      <c r="R318" s="2"/>
      <c r="S318" s="46"/>
      <c r="T318" s="46"/>
      <c r="U318" s="46"/>
      <c r="V318" s="46"/>
      <c r="W318" s="46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</row>
    <row r="319" spans="2:34" x14ac:dyDescent="0.25">
      <c r="B319" s="46"/>
      <c r="C319" s="46"/>
      <c r="D319" s="46"/>
      <c r="E319" s="46"/>
      <c r="F319" s="46"/>
      <c r="G319" s="2"/>
      <c r="H319" s="2"/>
      <c r="I319" s="2"/>
      <c r="J319" s="2"/>
      <c r="K319" s="2"/>
      <c r="L319" s="6"/>
      <c r="M319" s="6"/>
      <c r="N319" s="6"/>
      <c r="O319" s="6"/>
      <c r="P319" s="6"/>
      <c r="Q319" s="2"/>
      <c r="R319" s="2"/>
      <c r="S319" s="46"/>
      <c r="T319" s="46"/>
      <c r="U319" s="46"/>
      <c r="V319" s="46"/>
      <c r="W319" s="46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</row>
    <row r="320" spans="2:34" x14ac:dyDescent="0.25">
      <c r="B320" s="46"/>
      <c r="C320" s="46"/>
      <c r="D320" s="46"/>
      <c r="E320" s="46"/>
      <c r="F320" s="46"/>
      <c r="G320" s="2"/>
      <c r="H320" s="2"/>
      <c r="I320" s="2"/>
      <c r="J320" s="2"/>
      <c r="K320" s="2"/>
      <c r="L320" s="6"/>
      <c r="M320" s="6"/>
      <c r="N320" s="6"/>
      <c r="O320" s="6"/>
      <c r="P320" s="6"/>
      <c r="Q320" s="2"/>
      <c r="R320" s="2"/>
      <c r="S320" s="46"/>
      <c r="T320" s="46"/>
      <c r="U320" s="46"/>
      <c r="V320" s="46"/>
      <c r="W320" s="46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</row>
    <row r="321" spans="2:34" x14ac:dyDescent="0.25">
      <c r="B321" s="46"/>
      <c r="C321" s="46"/>
      <c r="D321" s="46"/>
      <c r="E321" s="46"/>
      <c r="F321" s="46"/>
      <c r="G321" s="2"/>
      <c r="H321" s="2"/>
      <c r="I321" s="2"/>
      <c r="J321" s="2"/>
      <c r="K321" s="2"/>
      <c r="L321" s="6"/>
      <c r="M321" s="6"/>
      <c r="N321" s="6"/>
      <c r="O321" s="6"/>
      <c r="P321" s="6"/>
      <c r="Q321" s="2"/>
      <c r="R321" s="2"/>
      <c r="S321" s="46"/>
      <c r="T321" s="46"/>
      <c r="U321" s="46"/>
      <c r="V321" s="46"/>
      <c r="W321" s="46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</row>
    <row r="322" spans="2:34" x14ac:dyDescent="0.25">
      <c r="B322" s="46"/>
      <c r="C322" s="46"/>
      <c r="D322" s="46"/>
      <c r="E322" s="46"/>
      <c r="F322" s="46"/>
      <c r="G322" s="2"/>
      <c r="H322" s="2"/>
      <c r="I322" s="2"/>
      <c r="J322" s="2"/>
      <c r="K322" s="2"/>
      <c r="L322" s="6"/>
      <c r="M322" s="6"/>
      <c r="N322" s="6"/>
      <c r="O322" s="6"/>
      <c r="P322" s="6"/>
      <c r="Q322" s="2"/>
      <c r="R322" s="2"/>
      <c r="S322" s="46"/>
      <c r="T322" s="46"/>
      <c r="U322" s="46"/>
      <c r="V322" s="46"/>
      <c r="W322" s="46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</row>
    <row r="323" spans="2:34" x14ac:dyDescent="0.25">
      <c r="B323" s="46"/>
      <c r="C323" s="46"/>
      <c r="D323" s="46"/>
      <c r="E323" s="46"/>
      <c r="F323" s="46"/>
      <c r="G323" s="2"/>
      <c r="H323" s="2"/>
      <c r="I323" s="2"/>
      <c r="J323" s="2"/>
      <c r="K323" s="2"/>
      <c r="L323" s="6"/>
      <c r="M323" s="6"/>
      <c r="N323" s="6"/>
      <c r="O323" s="6"/>
      <c r="P323" s="6"/>
      <c r="Q323" s="2"/>
      <c r="R323" s="2"/>
      <c r="S323" s="46"/>
      <c r="T323" s="46"/>
      <c r="U323" s="46"/>
      <c r="V323" s="46"/>
      <c r="W323" s="46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</row>
    <row r="324" spans="2:34" x14ac:dyDescent="0.25">
      <c r="B324" s="46"/>
      <c r="C324" s="46"/>
      <c r="D324" s="46"/>
      <c r="E324" s="46"/>
      <c r="F324" s="46"/>
      <c r="G324" s="2"/>
      <c r="H324" s="2"/>
      <c r="I324" s="2"/>
      <c r="J324" s="2"/>
      <c r="K324" s="2"/>
      <c r="L324" s="6"/>
      <c r="M324" s="6"/>
      <c r="N324" s="6"/>
      <c r="O324" s="6"/>
      <c r="P324" s="6"/>
      <c r="Q324" s="2"/>
      <c r="R324" s="2"/>
      <c r="S324" s="46"/>
      <c r="T324" s="46"/>
      <c r="U324" s="46"/>
      <c r="V324" s="46"/>
      <c r="W324" s="46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</row>
    <row r="325" spans="2:34" x14ac:dyDescent="0.25">
      <c r="B325" s="46"/>
      <c r="C325" s="46"/>
      <c r="D325" s="46"/>
      <c r="E325" s="46"/>
      <c r="F325" s="46"/>
      <c r="G325" s="2"/>
      <c r="H325" s="2"/>
      <c r="I325" s="2"/>
      <c r="J325" s="2"/>
      <c r="K325" s="2"/>
      <c r="L325" s="6"/>
      <c r="M325" s="6"/>
      <c r="N325" s="6"/>
      <c r="O325" s="6"/>
      <c r="P325" s="6"/>
      <c r="Q325" s="2"/>
      <c r="R325" s="2"/>
      <c r="S325" s="46"/>
      <c r="T325" s="46"/>
      <c r="U325" s="46"/>
      <c r="V325" s="46"/>
      <c r="W325" s="46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</row>
    <row r="326" spans="2:34" x14ac:dyDescent="0.25">
      <c r="B326" s="46"/>
      <c r="C326" s="46"/>
      <c r="D326" s="46"/>
      <c r="E326" s="46"/>
      <c r="F326" s="46"/>
      <c r="G326" s="2"/>
      <c r="H326" s="2"/>
      <c r="I326" s="2"/>
      <c r="J326" s="2"/>
      <c r="K326" s="2"/>
      <c r="L326" s="6"/>
      <c r="M326" s="6"/>
      <c r="N326" s="6"/>
      <c r="O326" s="6"/>
      <c r="P326" s="6"/>
      <c r="Q326" s="2"/>
      <c r="R326" s="2"/>
      <c r="S326" s="46"/>
      <c r="T326" s="46"/>
      <c r="U326" s="46"/>
      <c r="V326" s="46"/>
      <c r="W326" s="46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</row>
    <row r="327" spans="2:34" x14ac:dyDescent="0.25">
      <c r="B327" s="46"/>
      <c r="C327" s="46"/>
      <c r="D327" s="46"/>
      <c r="E327" s="46"/>
      <c r="F327" s="46"/>
      <c r="G327" s="2"/>
      <c r="H327" s="2"/>
      <c r="I327" s="2"/>
      <c r="J327" s="2"/>
      <c r="K327" s="2"/>
      <c r="L327" s="6"/>
      <c r="M327" s="6"/>
      <c r="N327" s="6"/>
      <c r="O327" s="6"/>
      <c r="P327" s="6"/>
      <c r="Q327" s="2"/>
      <c r="R327" s="2"/>
      <c r="S327" s="46"/>
      <c r="T327" s="46"/>
      <c r="U327" s="46"/>
      <c r="V327" s="46"/>
      <c r="W327" s="46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</row>
    <row r="328" spans="2:34" x14ac:dyDescent="0.25">
      <c r="B328" s="46"/>
      <c r="C328" s="46"/>
      <c r="D328" s="46"/>
      <c r="E328" s="46"/>
      <c r="F328" s="46"/>
      <c r="G328" s="2"/>
      <c r="H328" s="2"/>
      <c r="I328" s="2"/>
      <c r="J328" s="2"/>
      <c r="K328" s="2"/>
      <c r="L328" s="6"/>
      <c r="M328" s="6"/>
      <c r="N328" s="6"/>
      <c r="O328" s="6"/>
      <c r="P328" s="6"/>
      <c r="Q328" s="2"/>
      <c r="R328" s="2"/>
      <c r="S328" s="46"/>
      <c r="T328" s="46"/>
      <c r="U328" s="46"/>
      <c r="V328" s="46"/>
      <c r="W328" s="46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</row>
    <row r="329" spans="2:34" x14ac:dyDescent="0.25">
      <c r="B329" s="46"/>
      <c r="C329" s="46"/>
      <c r="D329" s="46"/>
      <c r="E329" s="46"/>
      <c r="F329" s="46"/>
      <c r="G329" s="2"/>
      <c r="H329" s="2"/>
      <c r="I329" s="2"/>
      <c r="J329" s="2"/>
      <c r="K329" s="2"/>
      <c r="L329" s="6"/>
      <c r="M329" s="6"/>
      <c r="N329" s="6"/>
      <c r="O329" s="6"/>
      <c r="P329" s="6"/>
      <c r="Q329" s="2"/>
      <c r="R329" s="2"/>
      <c r="S329" s="46"/>
      <c r="T329" s="46"/>
      <c r="U329" s="46"/>
      <c r="V329" s="46"/>
      <c r="W329" s="46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</row>
    <row r="330" spans="2:34" x14ac:dyDescent="0.25">
      <c r="B330" s="46"/>
      <c r="C330" s="46"/>
      <c r="D330" s="46"/>
      <c r="E330" s="46"/>
      <c r="F330" s="46"/>
      <c r="G330" s="2"/>
      <c r="H330" s="2"/>
      <c r="I330" s="2"/>
      <c r="J330" s="2"/>
      <c r="K330" s="2"/>
      <c r="L330" s="6"/>
      <c r="M330" s="6"/>
      <c r="N330" s="6"/>
      <c r="O330" s="6"/>
      <c r="P330" s="6"/>
      <c r="Q330" s="2"/>
      <c r="R330" s="2"/>
      <c r="S330" s="46"/>
      <c r="T330" s="46"/>
      <c r="U330" s="46"/>
      <c r="V330" s="46"/>
      <c r="W330" s="46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</row>
    <row r="331" spans="2:34" x14ac:dyDescent="0.25">
      <c r="B331" s="46"/>
      <c r="C331" s="46"/>
      <c r="D331" s="46"/>
      <c r="E331" s="46"/>
      <c r="F331" s="46"/>
      <c r="G331" s="2"/>
      <c r="H331" s="2"/>
      <c r="I331" s="2"/>
      <c r="J331" s="2"/>
      <c r="K331" s="2"/>
      <c r="L331" s="6"/>
      <c r="M331" s="6"/>
      <c r="N331" s="6"/>
      <c r="O331" s="6"/>
      <c r="P331" s="6"/>
      <c r="Q331" s="2"/>
      <c r="R331" s="2"/>
      <c r="S331" s="46"/>
      <c r="T331" s="46"/>
      <c r="U331" s="46"/>
      <c r="V331" s="46"/>
      <c r="W331" s="46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</row>
    <row r="332" spans="2:34" x14ac:dyDescent="0.25">
      <c r="B332" s="46"/>
      <c r="C332" s="46"/>
      <c r="D332" s="46"/>
      <c r="E332" s="46"/>
      <c r="F332" s="46"/>
      <c r="G332" s="2"/>
      <c r="H332" s="2"/>
      <c r="I332" s="2"/>
      <c r="J332" s="2"/>
      <c r="K332" s="2"/>
      <c r="L332" s="6"/>
      <c r="M332" s="6"/>
      <c r="N332" s="6"/>
      <c r="O332" s="6"/>
      <c r="P332" s="6"/>
      <c r="Q332" s="2"/>
      <c r="R332" s="2"/>
      <c r="S332" s="46"/>
      <c r="T332" s="46"/>
      <c r="U332" s="46"/>
      <c r="V332" s="46"/>
      <c r="W332" s="46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</row>
    <row r="333" spans="2:34" x14ac:dyDescent="0.25">
      <c r="B333" s="46"/>
      <c r="C333" s="46"/>
      <c r="D333" s="46"/>
      <c r="E333" s="46"/>
      <c r="F333" s="46"/>
      <c r="G333" s="2"/>
      <c r="H333" s="2"/>
      <c r="I333" s="2"/>
      <c r="J333" s="2"/>
      <c r="K333" s="2"/>
      <c r="L333" s="6"/>
      <c r="M333" s="6"/>
      <c r="N333" s="6"/>
      <c r="O333" s="6"/>
      <c r="P333" s="6"/>
      <c r="Q333" s="2"/>
      <c r="R333" s="2"/>
      <c r="S333" s="46"/>
      <c r="T333" s="46"/>
      <c r="U333" s="46"/>
      <c r="V333" s="46"/>
      <c r="W333" s="46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</row>
    <row r="334" spans="2:34" x14ac:dyDescent="0.25">
      <c r="B334" s="46"/>
      <c r="C334" s="46"/>
      <c r="D334" s="46"/>
      <c r="E334" s="46"/>
      <c r="F334" s="46"/>
      <c r="G334" s="2"/>
      <c r="H334" s="2"/>
      <c r="I334" s="2"/>
      <c r="J334" s="2"/>
      <c r="K334" s="2"/>
      <c r="L334" s="6"/>
      <c r="M334" s="6"/>
      <c r="N334" s="6"/>
      <c r="O334" s="6"/>
      <c r="P334" s="6"/>
      <c r="Q334" s="2"/>
      <c r="R334" s="2"/>
      <c r="S334" s="46"/>
      <c r="T334" s="46"/>
      <c r="U334" s="46"/>
      <c r="V334" s="46"/>
      <c r="W334" s="46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</row>
    <row r="335" spans="2:34" x14ac:dyDescent="0.25">
      <c r="B335" s="46"/>
      <c r="C335" s="46"/>
      <c r="D335" s="46"/>
      <c r="E335" s="46"/>
      <c r="F335" s="46"/>
      <c r="G335" s="2"/>
      <c r="H335" s="2"/>
      <c r="I335" s="2"/>
      <c r="J335" s="2"/>
      <c r="K335" s="2"/>
      <c r="L335" s="6"/>
      <c r="M335" s="6"/>
      <c r="N335" s="6"/>
      <c r="O335" s="6"/>
      <c r="P335" s="6"/>
      <c r="Q335" s="2"/>
      <c r="R335" s="2"/>
      <c r="S335" s="46"/>
      <c r="T335" s="46"/>
      <c r="U335" s="46"/>
      <c r="V335" s="46"/>
      <c r="W335" s="46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</row>
    <row r="336" spans="2:34" x14ac:dyDescent="0.25">
      <c r="B336" s="46"/>
      <c r="C336" s="46"/>
      <c r="D336" s="46"/>
      <c r="E336" s="46"/>
      <c r="F336" s="46"/>
      <c r="G336" s="2"/>
      <c r="H336" s="2"/>
      <c r="I336" s="2"/>
      <c r="J336" s="2"/>
      <c r="K336" s="2"/>
      <c r="L336" s="6"/>
      <c r="M336" s="6"/>
      <c r="N336" s="6"/>
      <c r="O336" s="6"/>
      <c r="P336" s="6"/>
      <c r="Q336" s="2"/>
      <c r="R336" s="2"/>
      <c r="S336" s="46"/>
      <c r="T336" s="46"/>
      <c r="U336" s="46"/>
      <c r="V336" s="46"/>
      <c r="W336" s="46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</row>
    <row r="337" spans="2:34" x14ac:dyDescent="0.25">
      <c r="B337" s="46"/>
      <c r="C337" s="46"/>
      <c r="D337" s="46"/>
      <c r="E337" s="46"/>
      <c r="F337" s="46"/>
      <c r="G337" s="2"/>
      <c r="H337" s="2"/>
      <c r="I337" s="2"/>
      <c r="J337" s="2"/>
      <c r="K337" s="2"/>
      <c r="L337" s="6"/>
      <c r="M337" s="6"/>
      <c r="N337" s="6"/>
      <c r="O337" s="6"/>
      <c r="P337" s="6"/>
      <c r="Q337" s="2"/>
      <c r="R337" s="2"/>
      <c r="S337" s="46"/>
      <c r="T337" s="46"/>
      <c r="U337" s="46"/>
      <c r="V337" s="46"/>
      <c r="W337" s="46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</row>
    <row r="338" spans="2:34" x14ac:dyDescent="0.25">
      <c r="B338" s="46"/>
      <c r="C338" s="46"/>
      <c r="D338" s="46"/>
      <c r="E338" s="46"/>
      <c r="F338" s="46"/>
      <c r="G338" s="2"/>
      <c r="H338" s="2"/>
      <c r="I338" s="2"/>
      <c r="J338" s="2"/>
      <c r="K338" s="2"/>
      <c r="L338" s="6"/>
      <c r="M338" s="6"/>
      <c r="N338" s="6"/>
      <c r="O338" s="6"/>
      <c r="P338" s="6"/>
      <c r="Q338" s="2"/>
      <c r="R338" s="2"/>
      <c r="S338" s="46"/>
      <c r="T338" s="46"/>
      <c r="U338" s="46"/>
      <c r="V338" s="46"/>
      <c r="W338" s="46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</row>
    <row r="339" spans="2:34" x14ac:dyDescent="0.25">
      <c r="B339" s="46"/>
      <c r="C339" s="46"/>
      <c r="D339" s="46"/>
      <c r="E339" s="46"/>
      <c r="F339" s="46"/>
      <c r="G339" s="2"/>
      <c r="H339" s="2"/>
      <c r="I339" s="2"/>
      <c r="J339" s="2"/>
      <c r="K339" s="2"/>
      <c r="L339" s="6"/>
      <c r="M339" s="6"/>
      <c r="N339" s="6"/>
      <c r="O339" s="6"/>
      <c r="P339" s="6"/>
      <c r="Q339" s="2"/>
      <c r="R339" s="2"/>
      <c r="S339" s="46"/>
      <c r="T339" s="46"/>
      <c r="U339" s="46"/>
      <c r="V339" s="46"/>
      <c r="W339" s="46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</row>
    <row r="340" spans="2:34" x14ac:dyDescent="0.25">
      <c r="B340" s="46"/>
      <c r="C340" s="46"/>
      <c r="D340" s="46"/>
      <c r="E340" s="46"/>
      <c r="F340" s="46"/>
      <c r="G340" s="2"/>
      <c r="H340" s="2"/>
      <c r="I340" s="2"/>
      <c r="J340" s="2"/>
      <c r="K340" s="2"/>
      <c r="L340" s="6"/>
      <c r="M340" s="6"/>
      <c r="N340" s="6"/>
      <c r="O340" s="6"/>
      <c r="P340" s="6"/>
      <c r="Q340" s="2"/>
      <c r="R340" s="2"/>
      <c r="S340" s="46"/>
      <c r="T340" s="46"/>
      <c r="U340" s="46"/>
      <c r="V340" s="46"/>
      <c r="W340" s="46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</row>
    <row r="341" spans="2:34" x14ac:dyDescent="0.25">
      <c r="B341" s="46"/>
      <c r="C341" s="46"/>
      <c r="D341" s="46"/>
      <c r="E341" s="46"/>
      <c r="F341" s="46"/>
      <c r="G341" s="2"/>
      <c r="H341" s="2"/>
      <c r="I341" s="2"/>
      <c r="J341" s="2"/>
      <c r="K341" s="2"/>
      <c r="L341" s="6"/>
      <c r="M341" s="6"/>
      <c r="N341" s="6"/>
      <c r="O341" s="6"/>
      <c r="P341" s="6"/>
      <c r="Q341" s="2"/>
      <c r="R341" s="2"/>
      <c r="S341" s="46"/>
      <c r="T341" s="46"/>
      <c r="U341" s="46"/>
      <c r="V341" s="46"/>
      <c r="W341" s="46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</row>
    <row r="342" spans="2:34" x14ac:dyDescent="0.25">
      <c r="B342" s="46"/>
      <c r="C342" s="46"/>
      <c r="D342" s="46"/>
      <c r="E342" s="46"/>
      <c r="F342" s="46"/>
      <c r="G342" s="2"/>
      <c r="H342" s="2"/>
      <c r="I342" s="2"/>
      <c r="J342" s="2"/>
      <c r="K342" s="2"/>
      <c r="L342" s="6"/>
      <c r="M342" s="6"/>
      <c r="N342" s="6"/>
      <c r="O342" s="6"/>
      <c r="P342" s="6"/>
      <c r="Q342" s="2"/>
      <c r="R342" s="2"/>
      <c r="S342" s="46"/>
      <c r="T342" s="46"/>
      <c r="U342" s="46"/>
      <c r="V342" s="46"/>
      <c r="W342" s="46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</row>
    <row r="343" spans="2:34" x14ac:dyDescent="0.25">
      <c r="B343" s="46"/>
      <c r="C343" s="46"/>
      <c r="D343" s="46"/>
      <c r="E343" s="46"/>
      <c r="F343" s="46"/>
      <c r="G343" s="2"/>
      <c r="H343" s="2"/>
      <c r="I343" s="2"/>
      <c r="J343" s="2"/>
      <c r="K343" s="2"/>
      <c r="L343" s="6"/>
      <c r="M343" s="6"/>
      <c r="N343" s="6"/>
      <c r="O343" s="6"/>
      <c r="P343" s="6"/>
      <c r="Q343" s="2"/>
      <c r="R343" s="2"/>
      <c r="S343" s="46"/>
      <c r="T343" s="46"/>
      <c r="U343" s="46"/>
      <c r="V343" s="46"/>
      <c r="W343" s="46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</row>
    <row r="344" spans="2:34" x14ac:dyDescent="0.25">
      <c r="B344" s="46"/>
      <c r="C344" s="46"/>
      <c r="D344" s="46"/>
      <c r="E344" s="46"/>
      <c r="F344" s="46"/>
      <c r="G344" s="2"/>
      <c r="H344" s="2"/>
      <c r="I344" s="2"/>
      <c r="J344" s="2"/>
      <c r="K344" s="2"/>
      <c r="L344" s="6"/>
      <c r="M344" s="6"/>
      <c r="N344" s="6"/>
      <c r="O344" s="6"/>
      <c r="P344" s="6"/>
      <c r="Q344" s="2"/>
      <c r="R344" s="2"/>
      <c r="S344" s="46"/>
      <c r="T344" s="46"/>
      <c r="U344" s="46"/>
      <c r="V344" s="46"/>
      <c r="W344" s="46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</row>
    <row r="345" spans="2:34" x14ac:dyDescent="0.25">
      <c r="B345" s="46"/>
      <c r="C345" s="46"/>
      <c r="D345" s="46"/>
      <c r="E345" s="46"/>
      <c r="F345" s="46"/>
      <c r="G345" s="2"/>
      <c r="H345" s="2"/>
      <c r="I345" s="2"/>
      <c r="J345" s="2"/>
      <c r="K345" s="2"/>
      <c r="L345" s="6"/>
      <c r="M345" s="6"/>
      <c r="N345" s="6"/>
      <c r="O345" s="6"/>
      <c r="P345" s="6"/>
      <c r="Q345" s="2"/>
      <c r="R345" s="2"/>
      <c r="S345" s="46"/>
      <c r="T345" s="46"/>
      <c r="U345" s="46"/>
      <c r="V345" s="46"/>
      <c r="W345" s="46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</row>
    <row r="346" spans="2:34" x14ac:dyDescent="0.25">
      <c r="B346" s="46"/>
      <c r="C346" s="46"/>
      <c r="D346" s="46"/>
      <c r="E346" s="46"/>
      <c r="F346" s="46"/>
      <c r="G346" s="2"/>
      <c r="H346" s="2"/>
      <c r="I346" s="2"/>
      <c r="J346" s="2"/>
      <c r="K346" s="2"/>
      <c r="L346" s="6"/>
      <c r="M346" s="6"/>
      <c r="N346" s="6"/>
      <c r="O346" s="6"/>
      <c r="P346" s="6"/>
      <c r="Q346" s="2"/>
      <c r="R346" s="2"/>
      <c r="S346" s="46"/>
      <c r="T346" s="46"/>
      <c r="U346" s="46"/>
      <c r="V346" s="46"/>
      <c r="W346" s="46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</row>
    <row r="347" spans="2:34" x14ac:dyDescent="0.25">
      <c r="B347" s="46"/>
      <c r="C347" s="46"/>
      <c r="D347" s="46"/>
      <c r="E347" s="46"/>
      <c r="F347" s="46"/>
      <c r="G347" s="2"/>
      <c r="H347" s="2"/>
      <c r="I347" s="2"/>
      <c r="J347" s="2"/>
      <c r="K347" s="2"/>
      <c r="L347" s="6"/>
      <c r="M347" s="6"/>
      <c r="N347" s="6"/>
      <c r="O347" s="6"/>
      <c r="P347" s="6"/>
      <c r="Q347" s="2"/>
      <c r="R347" s="2"/>
      <c r="S347" s="46"/>
      <c r="T347" s="46"/>
      <c r="U347" s="46"/>
      <c r="V347" s="46"/>
      <c r="W347" s="46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</row>
    <row r="348" spans="2:34" x14ac:dyDescent="0.25">
      <c r="B348" s="46"/>
      <c r="C348" s="46"/>
      <c r="D348" s="46"/>
      <c r="E348" s="46"/>
      <c r="F348" s="46"/>
      <c r="G348" s="2"/>
      <c r="H348" s="2"/>
      <c r="I348" s="2"/>
      <c r="J348" s="2"/>
      <c r="K348" s="2"/>
      <c r="L348" s="6"/>
      <c r="M348" s="6"/>
      <c r="N348" s="6"/>
      <c r="O348" s="6"/>
      <c r="P348" s="6"/>
      <c r="Q348" s="2"/>
      <c r="R348" s="2"/>
      <c r="S348" s="46"/>
      <c r="T348" s="46"/>
      <c r="U348" s="46"/>
      <c r="V348" s="46"/>
      <c r="W348" s="46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</row>
    <row r="349" spans="2:34" x14ac:dyDescent="0.25">
      <c r="B349" s="46"/>
      <c r="C349" s="46"/>
      <c r="D349" s="46"/>
      <c r="E349" s="46"/>
      <c r="F349" s="46"/>
      <c r="G349" s="2"/>
      <c r="H349" s="2"/>
      <c r="I349" s="2"/>
      <c r="J349" s="2"/>
      <c r="K349" s="2"/>
      <c r="L349" s="6"/>
      <c r="M349" s="6"/>
      <c r="N349" s="6"/>
      <c r="O349" s="6"/>
      <c r="P349" s="6"/>
      <c r="Q349" s="2"/>
      <c r="R349" s="2"/>
      <c r="S349" s="46"/>
      <c r="T349" s="46"/>
      <c r="U349" s="46"/>
      <c r="V349" s="46"/>
      <c r="W349" s="46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</row>
    <row r="350" spans="2:34" x14ac:dyDescent="0.25">
      <c r="B350" s="46"/>
      <c r="C350" s="46"/>
      <c r="D350" s="46"/>
      <c r="E350" s="46"/>
      <c r="F350" s="46"/>
      <c r="G350" s="2"/>
      <c r="H350" s="2"/>
      <c r="I350" s="2"/>
      <c r="J350" s="2"/>
      <c r="K350" s="2"/>
      <c r="L350" s="6"/>
      <c r="M350" s="6"/>
      <c r="N350" s="6"/>
      <c r="O350" s="6"/>
      <c r="P350" s="6"/>
      <c r="Q350" s="2"/>
      <c r="R350" s="2"/>
      <c r="S350" s="46"/>
      <c r="T350" s="46"/>
      <c r="U350" s="46"/>
      <c r="V350" s="46"/>
      <c r="W350" s="46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</row>
    <row r="351" spans="2:34" x14ac:dyDescent="0.25">
      <c r="B351" s="46"/>
      <c r="C351" s="46"/>
      <c r="D351" s="46"/>
      <c r="E351" s="46"/>
      <c r="F351" s="46"/>
      <c r="G351" s="2"/>
      <c r="H351" s="2"/>
      <c r="I351" s="2"/>
      <c r="J351" s="2"/>
      <c r="K351" s="2"/>
      <c r="L351" s="6"/>
      <c r="M351" s="6"/>
      <c r="N351" s="6"/>
      <c r="O351" s="6"/>
      <c r="P351" s="6"/>
      <c r="Q351" s="2"/>
      <c r="R351" s="2"/>
      <c r="S351" s="46"/>
      <c r="T351" s="46"/>
      <c r="U351" s="46"/>
      <c r="V351" s="46"/>
      <c r="W351" s="46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</row>
    <row r="352" spans="2:34" x14ac:dyDescent="0.25">
      <c r="B352" s="46"/>
      <c r="C352" s="46"/>
      <c r="D352" s="46"/>
      <c r="E352" s="46"/>
      <c r="F352" s="46"/>
      <c r="G352" s="2"/>
      <c r="H352" s="2"/>
      <c r="I352" s="2"/>
      <c r="J352" s="2"/>
      <c r="K352" s="2"/>
      <c r="L352" s="6"/>
      <c r="M352" s="6"/>
      <c r="N352" s="6"/>
      <c r="O352" s="6"/>
      <c r="P352" s="6"/>
      <c r="Q352" s="2"/>
      <c r="R352" s="2"/>
      <c r="S352" s="46"/>
      <c r="T352" s="46"/>
      <c r="U352" s="46"/>
      <c r="V352" s="46"/>
      <c r="W352" s="46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</row>
    <row r="353" spans="2:34" x14ac:dyDescent="0.25">
      <c r="B353" s="46"/>
      <c r="C353" s="46"/>
      <c r="D353" s="46"/>
      <c r="E353" s="46"/>
      <c r="F353" s="46"/>
      <c r="G353" s="2"/>
      <c r="H353" s="2"/>
      <c r="I353" s="2"/>
      <c r="J353" s="2"/>
      <c r="K353" s="2"/>
      <c r="L353" s="6"/>
      <c r="M353" s="6"/>
      <c r="N353" s="6"/>
      <c r="O353" s="6"/>
      <c r="P353" s="6"/>
      <c r="Q353" s="2"/>
      <c r="R353" s="2"/>
      <c r="S353" s="46"/>
      <c r="T353" s="46"/>
      <c r="U353" s="46"/>
      <c r="V353" s="46"/>
      <c r="W353" s="46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</row>
    <row r="354" spans="2:34" x14ac:dyDescent="0.25">
      <c r="B354" s="46"/>
      <c r="C354" s="46"/>
      <c r="D354" s="46"/>
      <c r="E354" s="46"/>
      <c r="F354" s="46"/>
      <c r="G354" s="2"/>
      <c r="H354" s="2"/>
      <c r="I354" s="2"/>
      <c r="J354" s="2"/>
      <c r="K354" s="2"/>
      <c r="L354" s="6"/>
      <c r="M354" s="6"/>
      <c r="N354" s="6"/>
      <c r="O354" s="6"/>
      <c r="P354" s="6"/>
      <c r="Q354" s="2"/>
      <c r="R354" s="2"/>
      <c r="S354" s="46"/>
      <c r="T354" s="46"/>
      <c r="U354" s="46"/>
      <c r="V354" s="46"/>
      <c r="W354" s="46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</row>
    <row r="355" spans="2:34" x14ac:dyDescent="0.25">
      <c r="B355" s="46"/>
      <c r="C355" s="46"/>
      <c r="D355" s="46"/>
      <c r="E355" s="46"/>
      <c r="F355" s="46"/>
      <c r="G355" s="2"/>
      <c r="H355" s="2"/>
      <c r="I355" s="2"/>
      <c r="J355" s="2"/>
      <c r="K355" s="2"/>
      <c r="L355" s="6"/>
      <c r="M355" s="6"/>
      <c r="N355" s="6"/>
      <c r="O355" s="6"/>
      <c r="P355" s="6"/>
      <c r="Q355" s="2"/>
      <c r="R355" s="2"/>
      <c r="S355" s="46"/>
      <c r="T355" s="46"/>
      <c r="U355" s="46"/>
      <c r="V355" s="46"/>
      <c r="W355" s="46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</row>
    <row r="356" spans="2:34" x14ac:dyDescent="0.25">
      <c r="B356" s="46"/>
      <c r="C356" s="46"/>
      <c r="D356" s="46"/>
      <c r="E356" s="46"/>
      <c r="F356" s="46"/>
      <c r="G356" s="2"/>
      <c r="H356" s="2"/>
      <c r="I356" s="2"/>
      <c r="J356" s="2"/>
      <c r="K356" s="2"/>
      <c r="L356" s="6"/>
      <c r="M356" s="6"/>
      <c r="N356" s="6"/>
      <c r="O356" s="6"/>
      <c r="P356" s="6"/>
      <c r="Q356" s="2"/>
      <c r="R356" s="2"/>
      <c r="S356" s="46"/>
      <c r="T356" s="46"/>
      <c r="U356" s="46"/>
      <c r="V356" s="46"/>
      <c r="W356" s="46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</row>
    <row r="357" spans="2:34" x14ac:dyDescent="0.25">
      <c r="B357" s="46"/>
      <c r="C357" s="46"/>
      <c r="D357" s="46"/>
      <c r="E357" s="46"/>
      <c r="F357" s="46"/>
      <c r="G357" s="2"/>
      <c r="H357" s="2"/>
      <c r="I357" s="2"/>
      <c r="J357" s="2"/>
      <c r="K357" s="2"/>
      <c r="L357" s="6"/>
      <c r="M357" s="6"/>
      <c r="N357" s="6"/>
      <c r="O357" s="6"/>
      <c r="P357" s="6"/>
      <c r="Q357" s="2"/>
      <c r="R357" s="2"/>
      <c r="S357" s="46"/>
      <c r="T357" s="46"/>
      <c r="U357" s="46"/>
      <c r="V357" s="46"/>
      <c r="W357" s="46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</row>
    <row r="358" spans="2:34" x14ac:dyDescent="0.25">
      <c r="B358" s="46"/>
      <c r="C358" s="46"/>
      <c r="D358" s="46"/>
      <c r="E358" s="46"/>
      <c r="F358" s="46"/>
      <c r="G358" s="2"/>
      <c r="H358" s="2"/>
      <c r="I358" s="2"/>
      <c r="J358" s="2"/>
      <c r="K358" s="2"/>
      <c r="L358" s="6"/>
      <c r="M358" s="6"/>
      <c r="N358" s="6"/>
      <c r="O358" s="6"/>
      <c r="P358" s="6"/>
      <c r="Q358" s="2"/>
      <c r="R358" s="2"/>
      <c r="S358" s="46"/>
      <c r="T358" s="46"/>
      <c r="U358" s="46"/>
      <c r="V358" s="46"/>
      <c r="W358" s="46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</row>
    <row r="359" spans="2:34" x14ac:dyDescent="0.25">
      <c r="B359" s="46"/>
      <c r="C359" s="46"/>
      <c r="D359" s="46"/>
      <c r="E359" s="46"/>
      <c r="F359" s="46"/>
      <c r="G359" s="2"/>
      <c r="H359" s="2"/>
      <c r="I359" s="2"/>
      <c r="J359" s="2"/>
      <c r="K359" s="2"/>
      <c r="L359" s="6"/>
      <c r="M359" s="6"/>
      <c r="N359" s="6"/>
      <c r="O359" s="6"/>
      <c r="P359" s="6"/>
      <c r="Q359" s="2"/>
      <c r="R359" s="2"/>
      <c r="S359" s="46"/>
      <c r="T359" s="46"/>
      <c r="U359" s="46"/>
      <c r="V359" s="46"/>
      <c r="W359" s="46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</row>
    <row r="360" spans="2:34" x14ac:dyDescent="0.25">
      <c r="B360" s="46"/>
      <c r="C360" s="46"/>
      <c r="D360" s="46"/>
      <c r="E360" s="46"/>
      <c r="F360" s="46"/>
      <c r="G360" s="2"/>
      <c r="H360" s="2"/>
      <c r="I360" s="2"/>
      <c r="J360" s="2"/>
      <c r="K360" s="2"/>
      <c r="L360" s="6"/>
      <c r="M360" s="6"/>
      <c r="N360" s="6"/>
      <c r="O360" s="6"/>
      <c r="P360" s="6"/>
      <c r="Q360" s="2"/>
      <c r="R360" s="2"/>
      <c r="S360" s="46"/>
      <c r="T360" s="46"/>
      <c r="U360" s="46"/>
      <c r="V360" s="46"/>
      <c r="W360" s="46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</row>
    <row r="361" spans="2:34" x14ac:dyDescent="0.25">
      <c r="B361" s="46"/>
      <c r="C361" s="46"/>
      <c r="D361" s="46"/>
      <c r="E361" s="46"/>
      <c r="F361" s="46"/>
      <c r="G361" s="2"/>
      <c r="H361" s="2"/>
      <c r="I361" s="2"/>
      <c r="J361" s="2"/>
      <c r="K361" s="2"/>
      <c r="L361" s="6"/>
      <c r="M361" s="6"/>
      <c r="N361" s="6"/>
      <c r="O361" s="6"/>
      <c r="P361" s="6"/>
      <c r="Q361" s="2"/>
      <c r="R361" s="2"/>
      <c r="S361" s="46"/>
      <c r="T361" s="46"/>
      <c r="U361" s="46"/>
      <c r="V361" s="46"/>
      <c r="W361" s="46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</row>
    <row r="362" spans="2:34" x14ac:dyDescent="0.25">
      <c r="B362" s="46"/>
      <c r="C362" s="46"/>
      <c r="D362" s="46"/>
      <c r="E362" s="46"/>
      <c r="F362" s="46"/>
      <c r="G362" s="2"/>
      <c r="H362" s="2"/>
      <c r="I362" s="2"/>
      <c r="J362" s="2"/>
      <c r="K362" s="2"/>
      <c r="L362" s="6"/>
      <c r="M362" s="6"/>
      <c r="N362" s="6"/>
      <c r="O362" s="6"/>
      <c r="P362" s="6"/>
      <c r="Q362" s="2"/>
      <c r="R362" s="2"/>
      <c r="S362" s="46"/>
      <c r="T362" s="46"/>
      <c r="U362" s="46"/>
      <c r="V362" s="46"/>
      <c r="W362" s="46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</row>
    <row r="363" spans="2:34" x14ac:dyDescent="0.25">
      <c r="B363" s="46"/>
      <c r="C363" s="46"/>
      <c r="D363" s="46"/>
      <c r="E363" s="46"/>
      <c r="F363" s="46"/>
      <c r="G363" s="2"/>
      <c r="H363" s="2"/>
      <c r="I363" s="2"/>
      <c r="J363" s="2"/>
      <c r="K363" s="2"/>
      <c r="L363" s="6"/>
      <c r="M363" s="6"/>
      <c r="N363" s="6"/>
      <c r="O363" s="6"/>
      <c r="P363" s="6"/>
      <c r="Q363" s="2"/>
      <c r="R363" s="2"/>
      <c r="S363" s="46"/>
      <c r="T363" s="46"/>
      <c r="U363" s="46"/>
      <c r="V363" s="46"/>
      <c r="W363" s="46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</row>
    <row r="364" spans="2:34" x14ac:dyDescent="0.25">
      <c r="B364" s="46"/>
      <c r="C364" s="46"/>
      <c r="D364" s="46"/>
      <c r="E364" s="46"/>
      <c r="F364" s="46"/>
      <c r="G364" s="2"/>
      <c r="H364" s="2"/>
      <c r="I364" s="2"/>
      <c r="J364" s="2"/>
      <c r="K364" s="2"/>
      <c r="L364" s="6"/>
      <c r="M364" s="6"/>
      <c r="N364" s="6"/>
      <c r="O364" s="6"/>
      <c r="P364" s="6"/>
      <c r="Q364" s="2"/>
      <c r="R364" s="2"/>
      <c r="S364" s="46"/>
      <c r="T364" s="46"/>
      <c r="U364" s="46"/>
      <c r="V364" s="46"/>
      <c r="W364" s="46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</row>
    <row r="365" spans="2:34" x14ac:dyDescent="0.25">
      <c r="B365" s="46"/>
      <c r="C365" s="46"/>
      <c r="D365" s="46"/>
      <c r="E365" s="46"/>
      <c r="F365" s="46"/>
      <c r="G365" s="2"/>
      <c r="H365" s="2"/>
      <c r="I365" s="2"/>
      <c r="J365" s="2"/>
      <c r="K365" s="2"/>
      <c r="L365" s="6"/>
      <c r="M365" s="6"/>
      <c r="N365" s="6"/>
      <c r="O365" s="6"/>
      <c r="P365" s="6"/>
      <c r="Q365" s="2"/>
      <c r="R365" s="2"/>
      <c r="S365" s="46"/>
      <c r="T365" s="46"/>
      <c r="U365" s="46"/>
      <c r="V365" s="46"/>
      <c r="W365" s="46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</row>
    <row r="366" spans="2:34" x14ac:dyDescent="0.25">
      <c r="B366" s="46"/>
      <c r="C366" s="46"/>
      <c r="D366" s="46"/>
      <c r="E366" s="46"/>
      <c r="F366" s="46"/>
      <c r="G366" s="2"/>
      <c r="H366" s="2"/>
      <c r="I366" s="2"/>
      <c r="J366" s="2"/>
      <c r="K366" s="2"/>
      <c r="L366" s="6"/>
      <c r="M366" s="6"/>
      <c r="N366" s="6"/>
      <c r="O366" s="6"/>
      <c r="P366" s="6"/>
      <c r="Q366" s="2"/>
      <c r="R366" s="2"/>
      <c r="S366" s="46"/>
      <c r="T366" s="46"/>
      <c r="U366" s="46"/>
      <c r="V366" s="46"/>
      <c r="W366" s="46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</row>
    <row r="367" spans="2:34" x14ac:dyDescent="0.25">
      <c r="B367" s="46"/>
      <c r="C367" s="46"/>
      <c r="D367" s="46"/>
      <c r="E367" s="46"/>
      <c r="F367" s="46"/>
      <c r="G367" s="2"/>
      <c r="H367" s="2"/>
      <c r="I367" s="2"/>
      <c r="J367" s="2"/>
      <c r="K367" s="2"/>
      <c r="L367" s="6"/>
      <c r="M367" s="6"/>
      <c r="N367" s="6"/>
      <c r="O367" s="6"/>
      <c r="P367" s="6"/>
      <c r="Q367" s="2"/>
      <c r="R367" s="2"/>
      <c r="S367" s="46"/>
      <c r="T367" s="46"/>
      <c r="U367" s="46"/>
      <c r="V367" s="46"/>
      <c r="W367" s="46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</row>
    <row r="368" spans="2:34" x14ac:dyDescent="0.25">
      <c r="B368" s="46"/>
      <c r="C368" s="46"/>
      <c r="D368" s="46"/>
      <c r="E368" s="46"/>
      <c r="F368" s="46"/>
      <c r="G368" s="2"/>
      <c r="H368" s="2"/>
      <c r="I368" s="2"/>
      <c r="J368" s="2"/>
      <c r="K368" s="2"/>
      <c r="L368" s="6"/>
      <c r="M368" s="6"/>
      <c r="N368" s="6"/>
      <c r="O368" s="6"/>
      <c r="P368" s="6"/>
      <c r="Q368" s="2"/>
      <c r="R368" s="2"/>
      <c r="S368" s="46"/>
      <c r="T368" s="46"/>
      <c r="U368" s="46"/>
      <c r="V368" s="46"/>
      <c r="W368" s="46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</row>
    <row r="369" spans="2:34" x14ac:dyDescent="0.25">
      <c r="B369" s="46"/>
      <c r="C369" s="46"/>
      <c r="D369" s="46"/>
      <c r="E369" s="46"/>
      <c r="F369" s="46"/>
      <c r="G369" s="2"/>
      <c r="H369" s="2"/>
      <c r="I369" s="2"/>
      <c r="J369" s="2"/>
      <c r="K369" s="2"/>
      <c r="L369" s="6"/>
      <c r="M369" s="6"/>
      <c r="N369" s="6"/>
      <c r="O369" s="6"/>
      <c r="P369" s="6"/>
      <c r="Q369" s="2"/>
      <c r="R369" s="2"/>
      <c r="S369" s="46"/>
      <c r="T369" s="46"/>
      <c r="U369" s="46"/>
      <c r="V369" s="46"/>
      <c r="W369" s="46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</row>
    <row r="370" spans="2:34" x14ac:dyDescent="0.25">
      <c r="B370" s="46"/>
      <c r="C370" s="46"/>
      <c r="D370" s="46"/>
      <c r="E370" s="46"/>
      <c r="F370" s="46"/>
      <c r="G370" s="2"/>
      <c r="H370" s="2"/>
      <c r="I370" s="2"/>
      <c r="J370" s="2"/>
      <c r="K370" s="2"/>
      <c r="L370" s="6"/>
      <c r="M370" s="6"/>
      <c r="N370" s="6"/>
      <c r="O370" s="6"/>
      <c r="P370" s="6"/>
      <c r="Q370" s="2"/>
      <c r="R370" s="2"/>
      <c r="S370" s="46"/>
      <c r="T370" s="46"/>
      <c r="U370" s="46"/>
      <c r="V370" s="46"/>
      <c r="W370" s="46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</row>
    <row r="371" spans="2:34" x14ac:dyDescent="0.25">
      <c r="B371" s="46"/>
      <c r="C371" s="46"/>
      <c r="D371" s="46"/>
      <c r="E371" s="46"/>
      <c r="F371" s="46"/>
      <c r="G371" s="2"/>
      <c r="H371" s="2"/>
      <c r="I371" s="2"/>
      <c r="J371" s="2"/>
      <c r="K371" s="2"/>
      <c r="L371" s="6"/>
      <c r="M371" s="6"/>
      <c r="N371" s="6"/>
      <c r="O371" s="6"/>
      <c r="P371" s="6"/>
      <c r="Q371" s="2"/>
      <c r="R371" s="2"/>
      <c r="S371" s="46"/>
      <c r="T371" s="46"/>
      <c r="U371" s="46"/>
      <c r="V371" s="46"/>
      <c r="W371" s="46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</row>
    <row r="372" spans="2:34" x14ac:dyDescent="0.25">
      <c r="B372" s="46"/>
      <c r="C372" s="46"/>
      <c r="D372" s="46"/>
      <c r="E372" s="46"/>
      <c r="F372" s="46"/>
      <c r="G372" s="2"/>
      <c r="H372" s="2"/>
      <c r="I372" s="2"/>
      <c r="J372" s="2"/>
      <c r="K372" s="2"/>
      <c r="L372" s="6"/>
      <c r="M372" s="6"/>
      <c r="N372" s="6"/>
      <c r="O372" s="6"/>
      <c r="P372" s="6"/>
      <c r="Q372" s="2"/>
      <c r="R372" s="2"/>
      <c r="S372" s="46"/>
      <c r="T372" s="46"/>
      <c r="U372" s="46"/>
      <c r="V372" s="46"/>
      <c r="W372" s="46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</row>
    <row r="373" spans="2:34" x14ac:dyDescent="0.25">
      <c r="B373" s="46"/>
      <c r="C373" s="46"/>
      <c r="D373" s="46"/>
      <c r="E373" s="46"/>
      <c r="F373" s="46"/>
      <c r="G373" s="2"/>
      <c r="H373" s="2"/>
      <c r="I373" s="2"/>
      <c r="J373" s="2"/>
      <c r="K373" s="2"/>
      <c r="L373" s="6"/>
      <c r="M373" s="6"/>
      <c r="N373" s="6"/>
      <c r="O373" s="6"/>
      <c r="P373" s="6"/>
      <c r="Q373" s="2"/>
      <c r="R373" s="2"/>
      <c r="S373" s="46"/>
      <c r="T373" s="46"/>
      <c r="U373" s="46"/>
      <c r="V373" s="46"/>
      <c r="W373" s="46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</row>
    <row r="374" spans="2:34" x14ac:dyDescent="0.25">
      <c r="B374" s="46"/>
      <c r="C374" s="46"/>
      <c r="D374" s="46"/>
      <c r="E374" s="46"/>
      <c r="F374" s="46"/>
      <c r="G374" s="2"/>
      <c r="H374" s="2"/>
      <c r="I374" s="2"/>
      <c r="J374" s="2"/>
      <c r="K374" s="2"/>
      <c r="L374" s="6"/>
      <c r="M374" s="6"/>
      <c r="N374" s="6"/>
      <c r="O374" s="6"/>
      <c r="P374" s="6"/>
      <c r="Q374" s="2"/>
      <c r="R374" s="2"/>
      <c r="S374" s="46"/>
      <c r="T374" s="46"/>
      <c r="U374" s="46"/>
      <c r="V374" s="46"/>
      <c r="W374" s="46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</row>
    <row r="375" spans="2:34" x14ac:dyDescent="0.25">
      <c r="B375" s="46"/>
      <c r="C375" s="46"/>
      <c r="D375" s="46"/>
      <c r="E375" s="46"/>
      <c r="F375" s="46"/>
      <c r="G375" s="2"/>
      <c r="H375" s="2"/>
      <c r="I375" s="2"/>
      <c r="J375" s="2"/>
      <c r="K375" s="2"/>
      <c r="L375" s="6"/>
      <c r="M375" s="6"/>
      <c r="N375" s="6"/>
      <c r="O375" s="6"/>
      <c r="P375" s="6"/>
      <c r="Q375" s="2"/>
      <c r="R375" s="2"/>
      <c r="S375" s="46"/>
      <c r="T375" s="46"/>
      <c r="U375" s="46"/>
      <c r="V375" s="46"/>
      <c r="W375" s="46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</row>
    <row r="376" spans="2:34" x14ac:dyDescent="0.25">
      <c r="B376" s="46"/>
      <c r="C376" s="46"/>
      <c r="D376" s="46"/>
      <c r="E376" s="46"/>
      <c r="F376" s="46"/>
      <c r="G376" s="2"/>
      <c r="H376" s="2"/>
      <c r="I376" s="2"/>
      <c r="J376" s="2"/>
      <c r="K376" s="2"/>
      <c r="L376" s="6"/>
      <c r="M376" s="6"/>
      <c r="N376" s="6"/>
      <c r="O376" s="6"/>
      <c r="P376" s="6"/>
      <c r="Q376" s="2"/>
      <c r="R376" s="2"/>
      <c r="S376" s="46"/>
      <c r="T376" s="46"/>
      <c r="U376" s="46"/>
      <c r="V376" s="46"/>
      <c r="W376" s="46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</row>
    <row r="377" spans="2:34" x14ac:dyDescent="0.25">
      <c r="B377" s="46"/>
      <c r="C377" s="46"/>
      <c r="D377" s="46"/>
      <c r="E377" s="46"/>
      <c r="F377" s="46"/>
      <c r="G377" s="2"/>
      <c r="H377" s="2"/>
      <c r="I377" s="2"/>
      <c r="J377" s="2"/>
      <c r="K377" s="2"/>
      <c r="L377" s="6"/>
      <c r="M377" s="6"/>
      <c r="N377" s="6"/>
      <c r="O377" s="6"/>
      <c r="P377" s="6"/>
      <c r="Q377" s="2"/>
      <c r="R377" s="2"/>
      <c r="S377" s="46"/>
      <c r="T377" s="46"/>
      <c r="U377" s="46"/>
      <c r="V377" s="46"/>
      <c r="W377" s="46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</row>
    <row r="378" spans="2:34" x14ac:dyDescent="0.25">
      <c r="B378" s="46"/>
      <c r="C378" s="46"/>
      <c r="D378" s="46"/>
      <c r="E378" s="46"/>
      <c r="F378" s="46"/>
      <c r="G378" s="2"/>
      <c r="H378" s="2"/>
      <c r="I378" s="2"/>
      <c r="J378" s="2"/>
      <c r="K378" s="2"/>
      <c r="L378" s="6"/>
      <c r="M378" s="6"/>
      <c r="N378" s="6"/>
      <c r="O378" s="6"/>
      <c r="P378" s="6"/>
      <c r="Q378" s="2"/>
      <c r="R378" s="2"/>
      <c r="S378" s="46"/>
      <c r="T378" s="46"/>
      <c r="U378" s="46"/>
      <c r="V378" s="46"/>
      <c r="W378" s="46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</row>
    <row r="379" spans="2:34" x14ac:dyDescent="0.25">
      <c r="B379" s="46"/>
      <c r="C379" s="46"/>
      <c r="D379" s="46"/>
      <c r="E379" s="46"/>
      <c r="F379" s="46"/>
      <c r="G379" s="2"/>
      <c r="H379" s="2"/>
      <c r="I379" s="2"/>
      <c r="J379" s="2"/>
      <c r="K379" s="2"/>
      <c r="L379" s="6"/>
      <c r="M379" s="6"/>
      <c r="N379" s="6"/>
      <c r="O379" s="6"/>
      <c r="P379" s="6"/>
      <c r="Q379" s="2"/>
      <c r="R379" s="2"/>
      <c r="S379" s="46"/>
      <c r="T379" s="46"/>
      <c r="U379" s="46"/>
      <c r="V379" s="46"/>
      <c r="W379" s="46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</row>
    <row r="380" spans="2:34" x14ac:dyDescent="0.25">
      <c r="B380" s="46"/>
      <c r="C380" s="46"/>
      <c r="D380" s="46"/>
      <c r="E380" s="46"/>
      <c r="F380" s="46"/>
      <c r="G380" s="2"/>
      <c r="H380" s="2"/>
      <c r="I380" s="2"/>
      <c r="J380" s="2"/>
      <c r="K380" s="2"/>
      <c r="L380" s="6"/>
      <c r="M380" s="6"/>
      <c r="N380" s="6"/>
      <c r="O380" s="6"/>
      <c r="P380" s="6"/>
      <c r="Q380" s="2"/>
      <c r="R380" s="2"/>
      <c r="S380" s="46"/>
      <c r="T380" s="46"/>
      <c r="U380" s="46"/>
      <c r="V380" s="46"/>
      <c r="W380" s="46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</row>
    <row r="381" spans="2:34" x14ac:dyDescent="0.25">
      <c r="B381" s="46"/>
      <c r="C381" s="46"/>
      <c r="D381" s="46"/>
      <c r="E381" s="46"/>
      <c r="F381" s="46"/>
      <c r="G381" s="2"/>
      <c r="H381" s="2"/>
      <c r="I381" s="2"/>
      <c r="J381" s="2"/>
      <c r="K381" s="2"/>
      <c r="L381" s="6"/>
      <c r="M381" s="6"/>
      <c r="N381" s="6"/>
      <c r="O381" s="6"/>
      <c r="P381" s="6"/>
      <c r="Q381" s="2"/>
      <c r="R381" s="2"/>
      <c r="S381" s="46"/>
      <c r="T381" s="46"/>
      <c r="U381" s="46"/>
      <c r="V381" s="46"/>
      <c r="W381" s="46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</row>
    <row r="382" spans="2:34" x14ac:dyDescent="0.25">
      <c r="B382" s="46"/>
      <c r="C382" s="46"/>
      <c r="D382" s="46"/>
      <c r="E382" s="46"/>
      <c r="F382" s="46"/>
      <c r="G382" s="2"/>
      <c r="H382" s="2"/>
      <c r="I382" s="2"/>
      <c r="J382" s="2"/>
      <c r="K382" s="2"/>
      <c r="L382" s="6"/>
      <c r="M382" s="6"/>
      <c r="N382" s="6"/>
      <c r="O382" s="6"/>
      <c r="P382" s="6"/>
      <c r="Q382" s="2"/>
      <c r="R382" s="2"/>
      <c r="S382" s="46"/>
      <c r="T382" s="46"/>
      <c r="U382" s="46"/>
      <c r="V382" s="46"/>
      <c r="W382" s="46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</row>
    <row r="383" spans="2:34" x14ac:dyDescent="0.25">
      <c r="B383" s="46"/>
      <c r="C383" s="46"/>
      <c r="D383" s="46"/>
      <c r="E383" s="46"/>
      <c r="F383" s="46"/>
      <c r="G383" s="2"/>
      <c r="H383" s="2"/>
      <c r="I383" s="2"/>
      <c r="J383" s="2"/>
      <c r="K383" s="2"/>
      <c r="L383" s="6"/>
      <c r="M383" s="6"/>
      <c r="N383" s="6"/>
      <c r="O383" s="6"/>
      <c r="P383" s="6"/>
      <c r="Q383" s="2"/>
      <c r="R383" s="2"/>
      <c r="S383" s="46"/>
      <c r="T383" s="46"/>
      <c r="U383" s="46"/>
      <c r="V383" s="46"/>
      <c r="W383" s="46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</row>
    <row r="384" spans="2:34" x14ac:dyDescent="0.25">
      <c r="B384" s="46"/>
      <c r="C384" s="46"/>
      <c r="D384" s="46"/>
      <c r="E384" s="46"/>
      <c r="F384" s="46"/>
      <c r="G384" s="2"/>
      <c r="H384" s="2"/>
      <c r="I384" s="2"/>
      <c r="J384" s="2"/>
      <c r="K384" s="2"/>
      <c r="L384" s="6"/>
      <c r="M384" s="6"/>
      <c r="N384" s="6"/>
      <c r="O384" s="6"/>
      <c r="P384" s="6"/>
      <c r="Q384" s="2"/>
      <c r="R384" s="2"/>
      <c r="S384" s="46"/>
      <c r="T384" s="46"/>
      <c r="U384" s="46"/>
      <c r="V384" s="46"/>
      <c r="W384" s="46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</row>
    <row r="385" spans="2:34" x14ac:dyDescent="0.25">
      <c r="B385" s="46"/>
      <c r="C385" s="46"/>
      <c r="D385" s="46"/>
      <c r="E385" s="46"/>
      <c r="F385" s="46"/>
      <c r="G385" s="2"/>
      <c r="H385" s="2"/>
      <c r="I385" s="2"/>
      <c r="J385" s="2"/>
      <c r="K385" s="2"/>
      <c r="L385" s="6"/>
      <c r="M385" s="6"/>
      <c r="N385" s="6"/>
      <c r="O385" s="6"/>
      <c r="P385" s="6"/>
      <c r="Q385" s="2"/>
      <c r="R385" s="2"/>
      <c r="S385" s="46"/>
      <c r="T385" s="46"/>
      <c r="U385" s="46"/>
      <c r="V385" s="46"/>
      <c r="W385" s="46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</row>
    <row r="386" spans="2:34" x14ac:dyDescent="0.25">
      <c r="B386" s="46"/>
      <c r="C386" s="46"/>
      <c r="D386" s="46"/>
      <c r="E386" s="46"/>
      <c r="F386" s="46"/>
      <c r="G386" s="2"/>
      <c r="H386" s="2"/>
      <c r="I386" s="2"/>
      <c r="J386" s="2"/>
      <c r="K386" s="2"/>
      <c r="L386" s="6"/>
      <c r="M386" s="6"/>
      <c r="N386" s="6"/>
      <c r="O386" s="6"/>
      <c r="P386" s="6"/>
      <c r="Q386" s="2"/>
      <c r="R386" s="2"/>
      <c r="S386" s="46"/>
      <c r="T386" s="46"/>
      <c r="U386" s="46"/>
      <c r="V386" s="46"/>
      <c r="W386" s="46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</row>
    <row r="387" spans="2:34" x14ac:dyDescent="0.25">
      <c r="B387" s="46"/>
      <c r="C387" s="46"/>
      <c r="D387" s="46"/>
      <c r="E387" s="46"/>
      <c r="F387" s="46"/>
      <c r="G387" s="2"/>
      <c r="H387" s="2"/>
      <c r="I387" s="2"/>
      <c r="J387" s="2"/>
      <c r="K387" s="2"/>
      <c r="L387" s="6"/>
      <c r="M387" s="6"/>
      <c r="N387" s="6"/>
      <c r="O387" s="6"/>
      <c r="P387" s="6"/>
      <c r="Q387" s="2"/>
      <c r="R387" s="2"/>
      <c r="S387" s="46"/>
      <c r="T387" s="46"/>
      <c r="U387" s="46"/>
      <c r="V387" s="46"/>
      <c r="W387" s="46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</row>
    <row r="388" spans="2:34" x14ac:dyDescent="0.25">
      <c r="B388" s="46"/>
      <c r="C388" s="46"/>
      <c r="D388" s="46"/>
      <c r="E388" s="46"/>
      <c r="F388" s="46"/>
      <c r="G388" s="2"/>
      <c r="H388" s="2"/>
      <c r="I388" s="2"/>
      <c r="J388" s="2"/>
      <c r="K388" s="2"/>
      <c r="L388" s="6"/>
      <c r="M388" s="6"/>
      <c r="N388" s="6"/>
      <c r="O388" s="6"/>
      <c r="P388" s="6"/>
      <c r="Q388" s="2"/>
      <c r="R388" s="2"/>
      <c r="S388" s="46"/>
      <c r="T388" s="46"/>
      <c r="U388" s="46"/>
      <c r="V388" s="46"/>
      <c r="W388" s="46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</row>
    <row r="389" spans="2:34" x14ac:dyDescent="0.25">
      <c r="B389" s="46"/>
      <c r="C389" s="46"/>
      <c r="D389" s="46"/>
      <c r="E389" s="46"/>
      <c r="F389" s="46"/>
      <c r="G389" s="2"/>
      <c r="H389" s="2"/>
      <c r="I389" s="2"/>
      <c r="J389" s="2"/>
      <c r="K389" s="2"/>
      <c r="L389" s="6"/>
      <c r="M389" s="6"/>
      <c r="N389" s="6"/>
      <c r="O389" s="6"/>
      <c r="P389" s="6"/>
      <c r="Q389" s="2"/>
      <c r="R389" s="2"/>
      <c r="S389" s="46"/>
      <c r="T389" s="46"/>
      <c r="U389" s="46"/>
      <c r="V389" s="46"/>
      <c r="W389" s="46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</row>
    <row r="390" spans="2:34" x14ac:dyDescent="0.25">
      <c r="B390" s="46"/>
      <c r="C390" s="46"/>
      <c r="D390" s="46"/>
      <c r="E390" s="46"/>
      <c r="F390" s="46"/>
      <c r="G390" s="2"/>
      <c r="H390" s="2"/>
      <c r="I390" s="2"/>
      <c r="J390" s="2"/>
      <c r="K390" s="2"/>
      <c r="L390" s="6"/>
      <c r="M390" s="6"/>
      <c r="N390" s="6"/>
      <c r="O390" s="6"/>
      <c r="P390" s="6"/>
      <c r="Q390" s="2"/>
      <c r="R390" s="2"/>
      <c r="S390" s="46"/>
      <c r="T390" s="46"/>
      <c r="U390" s="46"/>
      <c r="V390" s="46"/>
      <c r="W390" s="46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</row>
    <row r="391" spans="2:34" x14ac:dyDescent="0.25">
      <c r="B391" s="46"/>
      <c r="C391" s="46"/>
      <c r="D391" s="46"/>
      <c r="E391" s="46"/>
      <c r="F391" s="46"/>
      <c r="G391" s="2"/>
      <c r="H391" s="2"/>
      <c r="I391" s="2"/>
      <c r="J391" s="2"/>
      <c r="K391" s="2"/>
      <c r="L391" s="6"/>
      <c r="M391" s="6"/>
      <c r="N391" s="6"/>
      <c r="O391" s="6"/>
      <c r="P391" s="6"/>
      <c r="Q391" s="2"/>
      <c r="R391" s="2"/>
      <c r="S391" s="46"/>
      <c r="T391" s="46"/>
      <c r="U391" s="46"/>
      <c r="V391" s="46"/>
      <c r="W391" s="46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</row>
    <row r="392" spans="2:34" x14ac:dyDescent="0.25">
      <c r="B392" s="46"/>
      <c r="C392" s="46"/>
      <c r="D392" s="46"/>
      <c r="E392" s="46"/>
      <c r="F392" s="46"/>
      <c r="G392" s="2"/>
      <c r="H392" s="2"/>
      <c r="I392" s="2"/>
      <c r="J392" s="2"/>
      <c r="K392" s="2"/>
      <c r="L392" s="6"/>
      <c r="M392" s="6"/>
      <c r="N392" s="6"/>
      <c r="O392" s="6"/>
      <c r="P392" s="6"/>
      <c r="Q392" s="2"/>
      <c r="R392" s="2"/>
      <c r="S392" s="46"/>
      <c r="T392" s="46"/>
      <c r="U392" s="46"/>
      <c r="V392" s="46"/>
      <c r="W392" s="46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</row>
    <row r="393" spans="2:34" x14ac:dyDescent="0.25">
      <c r="B393" s="46"/>
      <c r="C393" s="46"/>
      <c r="D393" s="46"/>
      <c r="E393" s="46"/>
      <c r="F393" s="46"/>
      <c r="G393" s="2"/>
      <c r="H393" s="2"/>
      <c r="I393" s="2"/>
      <c r="J393" s="2"/>
      <c r="K393" s="2"/>
      <c r="L393" s="6"/>
      <c r="M393" s="6"/>
      <c r="N393" s="6"/>
      <c r="O393" s="6"/>
      <c r="P393" s="6"/>
      <c r="Q393" s="2"/>
      <c r="R393" s="2"/>
      <c r="S393" s="46"/>
      <c r="T393" s="46"/>
      <c r="U393" s="46"/>
      <c r="V393" s="46"/>
      <c r="W393" s="46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</row>
    <row r="394" spans="2:34" x14ac:dyDescent="0.25">
      <c r="B394" s="46"/>
      <c r="C394" s="46"/>
      <c r="D394" s="46"/>
      <c r="E394" s="46"/>
      <c r="F394" s="46"/>
      <c r="G394" s="2"/>
      <c r="H394" s="2"/>
      <c r="I394" s="2"/>
      <c r="J394" s="2"/>
      <c r="K394" s="2"/>
      <c r="L394" s="6"/>
      <c r="M394" s="6"/>
      <c r="N394" s="6"/>
      <c r="O394" s="6"/>
      <c r="P394" s="6"/>
      <c r="Q394" s="2"/>
      <c r="R394" s="2"/>
      <c r="S394" s="46"/>
      <c r="T394" s="46"/>
      <c r="U394" s="46"/>
      <c r="V394" s="46"/>
      <c r="W394" s="46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</row>
    <row r="395" spans="2:34" x14ac:dyDescent="0.25">
      <c r="B395" s="46"/>
      <c r="C395" s="46"/>
      <c r="D395" s="46"/>
      <c r="E395" s="46"/>
      <c r="F395" s="46"/>
      <c r="G395" s="2"/>
      <c r="H395" s="2"/>
      <c r="I395" s="2"/>
      <c r="J395" s="2"/>
      <c r="K395" s="2"/>
      <c r="L395" s="6"/>
      <c r="M395" s="6"/>
      <c r="N395" s="6"/>
      <c r="O395" s="6"/>
      <c r="P395" s="6"/>
      <c r="Q395" s="2"/>
      <c r="R395" s="2"/>
      <c r="S395" s="46"/>
      <c r="T395" s="46"/>
      <c r="U395" s="46"/>
      <c r="V395" s="46"/>
      <c r="W395" s="46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</row>
    <row r="396" spans="2:34" x14ac:dyDescent="0.25">
      <c r="B396" s="46"/>
      <c r="C396" s="46"/>
      <c r="D396" s="46"/>
      <c r="E396" s="46"/>
      <c r="F396" s="46"/>
      <c r="G396" s="2"/>
      <c r="H396" s="2"/>
      <c r="I396" s="2"/>
      <c r="J396" s="2"/>
      <c r="K396" s="2"/>
      <c r="L396" s="6"/>
      <c r="M396" s="6"/>
      <c r="N396" s="6"/>
      <c r="O396" s="6"/>
      <c r="P396" s="6"/>
      <c r="Q396" s="2"/>
      <c r="R396" s="2"/>
      <c r="S396" s="46"/>
      <c r="T396" s="46"/>
      <c r="U396" s="46"/>
      <c r="V396" s="46"/>
      <c r="W396" s="46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</row>
    <row r="397" spans="2:34" x14ac:dyDescent="0.25">
      <c r="B397" s="46"/>
      <c r="C397" s="46"/>
      <c r="D397" s="46"/>
      <c r="E397" s="46"/>
      <c r="F397" s="46"/>
      <c r="G397" s="2"/>
      <c r="H397" s="2"/>
      <c r="I397" s="2"/>
      <c r="J397" s="2"/>
      <c r="K397" s="2"/>
      <c r="L397" s="6"/>
      <c r="M397" s="6"/>
      <c r="N397" s="6"/>
      <c r="O397" s="6"/>
      <c r="P397" s="6"/>
      <c r="Q397" s="2"/>
      <c r="R397" s="2"/>
      <c r="S397" s="46"/>
      <c r="T397" s="46"/>
      <c r="U397" s="46"/>
      <c r="V397" s="46"/>
      <c r="W397" s="46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</row>
    <row r="398" spans="2:34" x14ac:dyDescent="0.25">
      <c r="B398" s="46"/>
      <c r="C398" s="46"/>
      <c r="D398" s="46"/>
      <c r="E398" s="46"/>
      <c r="F398" s="46"/>
      <c r="G398" s="2"/>
      <c r="H398" s="2"/>
      <c r="I398" s="2"/>
      <c r="J398" s="2"/>
      <c r="K398" s="2"/>
      <c r="L398" s="6"/>
      <c r="M398" s="6"/>
      <c r="N398" s="6"/>
      <c r="O398" s="6"/>
      <c r="P398" s="6"/>
      <c r="Q398" s="2"/>
      <c r="R398" s="2"/>
      <c r="S398" s="46"/>
      <c r="T398" s="46"/>
      <c r="U398" s="46"/>
      <c r="V398" s="46"/>
      <c r="W398" s="46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</row>
    <row r="399" spans="2:34" x14ac:dyDescent="0.25">
      <c r="B399" s="46"/>
      <c r="C399" s="46"/>
      <c r="D399" s="46"/>
      <c r="E399" s="46"/>
      <c r="F399" s="46"/>
      <c r="G399" s="2"/>
      <c r="H399" s="2"/>
      <c r="I399" s="2"/>
      <c r="J399" s="2"/>
      <c r="K399" s="2"/>
      <c r="L399" s="6"/>
      <c r="M399" s="6"/>
      <c r="N399" s="6"/>
      <c r="O399" s="6"/>
      <c r="P399" s="6"/>
      <c r="Q399" s="2"/>
      <c r="R399" s="2"/>
      <c r="S399" s="46"/>
      <c r="T399" s="46"/>
      <c r="U399" s="46"/>
      <c r="V399" s="46"/>
      <c r="W399" s="46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</row>
    <row r="400" spans="2:34" x14ac:dyDescent="0.25">
      <c r="B400" s="46"/>
      <c r="C400" s="46"/>
      <c r="D400" s="46"/>
      <c r="E400" s="46"/>
      <c r="F400" s="46"/>
      <c r="G400" s="2"/>
      <c r="H400" s="2"/>
      <c r="I400" s="2"/>
      <c r="J400" s="2"/>
      <c r="K400" s="2"/>
      <c r="L400" s="6"/>
      <c r="M400" s="6"/>
      <c r="N400" s="6"/>
      <c r="O400" s="6"/>
      <c r="P400" s="6"/>
      <c r="Q400" s="2"/>
      <c r="R400" s="2"/>
      <c r="S400" s="46"/>
      <c r="T400" s="46"/>
      <c r="U400" s="46"/>
      <c r="V400" s="46"/>
      <c r="W400" s="46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</row>
    <row r="401" spans="2:34" x14ac:dyDescent="0.25">
      <c r="B401" s="46"/>
      <c r="C401" s="46"/>
      <c r="D401" s="46"/>
      <c r="E401" s="46"/>
      <c r="F401" s="46"/>
      <c r="G401" s="2"/>
      <c r="H401" s="2"/>
      <c r="I401" s="2"/>
      <c r="J401" s="2"/>
      <c r="K401" s="2"/>
      <c r="L401" s="6"/>
      <c r="M401" s="6"/>
      <c r="N401" s="6"/>
      <c r="O401" s="6"/>
      <c r="P401" s="6"/>
      <c r="Q401" s="2"/>
      <c r="R401" s="2"/>
      <c r="S401" s="46"/>
      <c r="T401" s="46"/>
      <c r="U401" s="46"/>
      <c r="V401" s="46"/>
      <c r="W401" s="46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</row>
    <row r="402" spans="2:34" x14ac:dyDescent="0.25">
      <c r="B402" s="46"/>
      <c r="C402" s="46"/>
      <c r="D402" s="46"/>
      <c r="E402" s="46"/>
      <c r="F402" s="46"/>
      <c r="G402" s="2"/>
      <c r="H402" s="2"/>
      <c r="I402" s="2"/>
      <c r="J402" s="2"/>
      <c r="K402" s="2"/>
      <c r="L402" s="6"/>
      <c r="M402" s="6"/>
      <c r="N402" s="6"/>
      <c r="O402" s="6"/>
      <c r="P402" s="6"/>
      <c r="Q402" s="2"/>
      <c r="R402" s="2"/>
      <c r="S402" s="46"/>
      <c r="T402" s="46"/>
      <c r="U402" s="46"/>
      <c r="V402" s="46"/>
      <c r="W402" s="46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</row>
    <row r="403" spans="2:34" x14ac:dyDescent="0.25">
      <c r="B403" s="46"/>
      <c r="C403" s="46"/>
      <c r="D403" s="46"/>
      <c r="E403" s="46"/>
      <c r="F403" s="46"/>
      <c r="G403" s="2"/>
      <c r="H403" s="2"/>
      <c r="I403" s="2"/>
      <c r="J403" s="2"/>
      <c r="K403" s="2"/>
      <c r="L403" s="6"/>
      <c r="M403" s="6"/>
      <c r="N403" s="6"/>
      <c r="O403" s="6"/>
      <c r="P403" s="6"/>
      <c r="Q403" s="2"/>
      <c r="R403" s="2"/>
      <c r="S403" s="46"/>
      <c r="T403" s="46"/>
      <c r="U403" s="46"/>
      <c r="V403" s="46"/>
      <c r="W403" s="46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</row>
    <row r="404" spans="2:34" x14ac:dyDescent="0.25">
      <c r="B404" s="46"/>
      <c r="C404" s="46"/>
      <c r="D404" s="46"/>
      <c r="E404" s="46"/>
      <c r="F404" s="46"/>
      <c r="G404" s="2"/>
      <c r="H404" s="2"/>
      <c r="I404" s="2"/>
      <c r="J404" s="2"/>
      <c r="K404" s="2"/>
      <c r="L404" s="6"/>
      <c r="M404" s="6"/>
      <c r="N404" s="6"/>
      <c r="O404" s="6"/>
      <c r="P404" s="6"/>
      <c r="Q404" s="2"/>
      <c r="R404" s="2"/>
      <c r="S404" s="46"/>
      <c r="T404" s="46"/>
      <c r="U404" s="46"/>
      <c r="V404" s="46"/>
      <c r="W404" s="46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</row>
    <row r="405" spans="2:34" x14ac:dyDescent="0.25">
      <c r="B405" s="46"/>
      <c r="C405" s="46"/>
      <c r="D405" s="46"/>
      <c r="E405" s="46"/>
      <c r="F405" s="46"/>
      <c r="G405" s="2"/>
      <c r="H405" s="2"/>
      <c r="I405" s="2"/>
      <c r="J405" s="2"/>
      <c r="K405" s="2"/>
      <c r="L405" s="6"/>
      <c r="M405" s="6"/>
      <c r="N405" s="6"/>
      <c r="O405" s="6"/>
      <c r="P405" s="6"/>
      <c r="Q405" s="2"/>
      <c r="R405" s="2"/>
      <c r="S405" s="46"/>
      <c r="T405" s="46"/>
      <c r="U405" s="46"/>
      <c r="V405" s="46"/>
      <c r="W405" s="46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</row>
    <row r="406" spans="2:34" x14ac:dyDescent="0.25">
      <c r="B406" s="46"/>
      <c r="C406" s="46"/>
      <c r="D406" s="46"/>
      <c r="E406" s="46"/>
      <c r="F406" s="46"/>
      <c r="G406" s="2"/>
      <c r="H406" s="2"/>
      <c r="I406" s="2"/>
      <c r="J406" s="2"/>
      <c r="K406" s="2"/>
      <c r="L406" s="6"/>
      <c r="M406" s="6"/>
      <c r="N406" s="6"/>
      <c r="O406" s="6"/>
      <c r="P406" s="6"/>
      <c r="Q406" s="2"/>
      <c r="R406" s="2"/>
      <c r="S406" s="46"/>
      <c r="T406" s="46"/>
      <c r="U406" s="46"/>
      <c r="V406" s="46"/>
      <c r="W406" s="46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</row>
    <row r="407" spans="2:34" x14ac:dyDescent="0.25">
      <c r="B407" s="46"/>
      <c r="C407" s="46"/>
      <c r="D407" s="46"/>
      <c r="E407" s="46"/>
      <c r="F407" s="46"/>
      <c r="G407" s="2"/>
      <c r="H407" s="2"/>
      <c r="I407" s="2"/>
      <c r="J407" s="2"/>
      <c r="K407" s="2"/>
      <c r="L407" s="6"/>
      <c r="M407" s="6"/>
      <c r="N407" s="6"/>
      <c r="O407" s="6"/>
      <c r="P407" s="6"/>
      <c r="Q407" s="2"/>
      <c r="R407" s="2"/>
      <c r="S407" s="46"/>
      <c r="T407" s="46"/>
      <c r="U407" s="46"/>
      <c r="V407" s="46"/>
      <c r="W407" s="46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</row>
    <row r="408" spans="2:34" x14ac:dyDescent="0.25">
      <c r="B408" s="46"/>
      <c r="C408" s="46"/>
      <c r="D408" s="46"/>
      <c r="E408" s="46"/>
      <c r="F408" s="46"/>
      <c r="G408" s="2"/>
      <c r="H408" s="2"/>
      <c r="I408" s="2"/>
      <c r="J408" s="2"/>
      <c r="K408" s="2"/>
      <c r="L408" s="6"/>
      <c r="M408" s="6"/>
      <c r="N408" s="6"/>
      <c r="O408" s="6"/>
      <c r="P408" s="6"/>
      <c r="Q408" s="2"/>
      <c r="R408" s="2"/>
      <c r="S408" s="46"/>
      <c r="T408" s="46"/>
      <c r="U408" s="46"/>
      <c r="V408" s="46"/>
      <c r="W408" s="46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</row>
    <row r="409" spans="2:34" x14ac:dyDescent="0.25">
      <c r="B409" s="46"/>
      <c r="C409" s="46"/>
      <c r="D409" s="46"/>
      <c r="E409" s="46"/>
      <c r="F409" s="46"/>
      <c r="G409" s="2"/>
      <c r="H409" s="2"/>
      <c r="I409" s="2"/>
      <c r="J409" s="2"/>
      <c r="K409" s="2"/>
      <c r="L409" s="6"/>
      <c r="M409" s="6"/>
      <c r="N409" s="6"/>
      <c r="O409" s="6"/>
      <c r="P409" s="6"/>
      <c r="Q409" s="2"/>
      <c r="R409" s="2"/>
      <c r="S409" s="46"/>
      <c r="T409" s="46"/>
      <c r="U409" s="46"/>
      <c r="V409" s="46"/>
      <c r="W409" s="46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</row>
    <row r="410" spans="2:34" x14ac:dyDescent="0.25">
      <c r="B410" s="46"/>
      <c r="C410" s="46"/>
      <c r="D410" s="46"/>
      <c r="E410" s="46"/>
      <c r="F410" s="46"/>
      <c r="G410" s="2"/>
      <c r="H410" s="2"/>
      <c r="I410" s="2"/>
      <c r="J410" s="2"/>
      <c r="K410" s="2"/>
      <c r="L410" s="6"/>
      <c r="M410" s="6"/>
      <c r="N410" s="6"/>
      <c r="O410" s="6"/>
      <c r="P410" s="6"/>
      <c r="Q410" s="2"/>
      <c r="R410" s="2"/>
      <c r="S410" s="46"/>
      <c r="T410" s="46"/>
      <c r="U410" s="46"/>
      <c r="V410" s="46"/>
      <c r="W410" s="46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</row>
    <row r="411" spans="2:34" x14ac:dyDescent="0.25">
      <c r="B411" s="46"/>
      <c r="C411" s="46"/>
      <c r="D411" s="46"/>
      <c r="E411" s="46"/>
      <c r="F411" s="46"/>
      <c r="G411" s="2"/>
      <c r="H411" s="2"/>
      <c r="I411" s="2"/>
      <c r="J411" s="2"/>
      <c r="K411" s="2"/>
      <c r="L411" s="6"/>
      <c r="M411" s="6"/>
      <c r="N411" s="6"/>
      <c r="O411" s="6"/>
      <c r="P411" s="6"/>
      <c r="Q411" s="2"/>
      <c r="R411" s="2"/>
      <c r="S411" s="46"/>
      <c r="T411" s="46"/>
      <c r="U411" s="46"/>
      <c r="V411" s="46"/>
      <c r="W411" s="46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</row>
    <row r="412" spans="2:34" x14ac:dyDescent="0.25">
      <c r="B412" s="46"/>
      <c r="C412" s="46"/>
      <c r="D412" s="46"/>
      <c r="E412" s="46"/>
      <c r="F412" s="46"/>
      <c r="G412" s="2"/>
      <c r="H412" s="2"/>
      <c r="I412" s="2"/>
      <c r="J412" s="2"/>
      <c r="K412" s="2"/>
      <c r="L412" s="6"/>
      <c r="M412" s="6"/>
      <c r="N412" s="6"/>
      <c r="O412" s="6"/>
      <c r="P412" s="6"/>
      <c r="Q412" s="2"/>
      <c r="R412" s="2"/>
      <c r="S412" s="46"/>
      <c r="T412" s="46"/>
      <c r="U412" s="46"/>
      <c r="V412" s="46"/>
      <c r="W412" s="46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</row>
    <row r="413" spans="2:34" x14ac:dyDescent="0.25">
      <c r="B413" s="46"/>
      <c r="C413" s="46"/>
      <c r="D413" s="46"/>
      <c r="E413" s="46"/>
      <c r="F413" s="46"/>
      <c r="G413" s="2"/>
      <c r="H413" s="2"/>
      <c r="I413" s="2"/>
      <c r="J413" s="2"/>
      <c r="K413" s="2"/>
      <c r="L413" s="6"/>
      <c r="M413" s="6"/>
      <c r="N413" s="6"/>
      <c r="O413" s="6"/>
      <c r="P413" s="6"/>
      <c r="Q413" s="2"/>
      <c r="R413" s="2"/>
      <c r="S413" s="46"/>
      <c r="T413" s="46"/>
      <c r="U413" s="46"/>
      <c r="V413" s="46"/>
      <c r="W413" s="46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</row>
    <row r="414" spans="2:34" x14ac:dyDescent="0.25">
      <c r="B414" s="46"/>
      <c r="C414" s="46"/>
      <c r="D414" s="46"/>
      <c r="E414" s="46"/>
      <c r="F414" s="46"/>
      <c r="G414" s="2"/>
      <c r="H414" s="2"/>
      <c r="I414" s="2"/>
      <c r="J414" s="2"/>
      <c r="K414" s="2"/>
      <c r="L414" s="6"/>
      <c r="M414" s="6"/>
      <c r="N414" s="6"/>
      <c r="O414" s="6"/>
      <c r="P414" s="6"/>
      <c r="Q414" s="2"/>
      <c r="R414" s="2"/>
      <c r="S414" s="46"/>
      <c r="T414" s="46"/>
      <c r="U414" s="46"/>
      <c r="V414" s="46"/>
      <c r="W414" s="46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</row>
    <row r="415" spans="2:34" x14ac:dyDescent="0.25">
      <c r="B415" s="46"/>
      <c r="C415" s="46"/>
      <c r="D415" s="46"/>
      <c r="E415" s="46"/>
      <c r="F415" s="46"/>
      <c r="G415" s="2"/>
      <c r="H415" s="2"/>
      <c r="I415" s="2"/>
      <c r="J415" s="2"/>
      <c r="K415" s="2"/>
      <c r="L415" s="6"/>
      <c r="M415" s="6"/>
      <c r="N415" s="6"/>
      <c r="O415" s="6"/>
      <c r="P415" s="6"/>
      <c r="Q415" s="2"/>
      <c r="R415" s="2"/>
      <c r="S415" s="46"/>
      <c r="T415" s="46"/>
      <c r="U415" s="46"/>
      <c r="V415" s="46"/>
      <c r="W415" s="46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</row>
    <row r="416" spans="2:34" x14ac:dyDescent="0.25">
      <c r="B416" s="46"/>
      <c r="C416" s="46"/>
      <c r="D416" s="46"/>
      <c r="E416" s="46"/>
      <c r="F416" s="46"/>
      <c r="G416" s="2"/>
      <c r="H416" s="2"/>
      <c r="I416" s="2"/>
      <c r="J416" s="2"/>
      <c r="K416" s="2"/>
      <c r="L416" s="6"/>
      <c r="M416" s="6"/>
      <c r="N416" s="6"/>
      <c r="O416" s="6"/>
      <c r="P416" s="6"/>
      <c r="Q416" s="2"/>
      <c r="R416" s="2"/>
      <c r="S416" s="46"/>
      <c r="T416" s="46"/>
      <c r="U416" s="46"/>
      <c r="V416" s="46"/>
      <c r="W416" s="46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</row>
    <row r="417" spans="2:34" x14ac:dyDescent="0.25">
      <c r="B417" s="46"/>
      <c r="C417" s="46"/>
      <c r="D417" s="46"/>
      <c r="E417" s="46"/>
      <c r="F417" s="46"/>
      <c r="G417" s="2"/>
      <c r="H417" s="2"/>
      <c r="I417" s="2"/>
      <c r="J417" s="2"/>
      <c r="K417" s="2"/>
      <c r="L417" s="6"/>
      <c r="M417" s="6"/>
      <c r="N417" s="6"/>
      <c r="O417" s="6"/>
      <c r="P417" s="6"/>
      <c r="Q417" s="2"/>
      <c r="R417" s="2"/>
      <c r="S417" s="46"/>
      <c r="T417" s="46"/>
      <c r="U417" s="46"/>
      <c r="V417" s="46"/>
      <c r="W417" s="46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</row>
    <row r="418" spans="2:34" x14ac:dyDescent="0.25">
      <c r="B418" s="46"/>
      <c r="C418" s="46"/>
      <c r="D418" s="46"/>
      <c r="E418" s="46"/>
      <c r="F418" s="46"/>
      <c r="G418" s="2"/>
      <c r="H418" s="2"/>
      <c r="I418" s="2"/>
      <c r="J418" s="2"/>
      <c r="K418" s="2"/>
      <c r="L418" s="6"/>
      <c r="M418" s="6"/>
      <c r="N418" s="6"/>
      <c r="O418" s="6"/>
      <c r="P418" s="6"/>
      <c r="Q418" s="2"/>
      <c r="R418" s="2"/>
      <c r="S418" s="46"/>
      <c r="T418" s="46"/>
      <c r="U418" s="46"/>
      <c r="V418" s="46"/>
      <c r="W418" s="46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</row>
    <row r="419" spans="2:34" x14ac:dyDescent="0.25">
      <c r="B419" s="46"/>
      <c r="C419" s="46"/>
      <c r="D419" s="46"/>
      <c r="E419" s="46"/>
      <c r="F419" s="46"/>
      <c r="G419" s="2"/>
      <c r="H419" s="2"/>
      <c r="I419" s="2"/>
      <c r="J419" s="2"/>
      <c r="K419" s="2"/>
      <c r="L419" s="6"/>
      <c r="M419" s="6"/>
      <c r="N419" s="6"/>
      <c r="O419" s="6"/>
      <c r="P419" s="6"/>
      <c r="Q419" s="2"/>
      <c r="R419" s="2"/>
      <c r="S419" s="46"/>
      <c r="T419" s="46"/>
      <c r="U419" s="46"/>
      <c r="V419" s="46"/>
      <c r="W419" s="46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</row>
    <row r="420" spans="2:34" x14ac:dyDescent="0.25">
      <c r="B420" s="46"/>
      <c r="C420" s="46"/>
      <c r="D420" s="46"/>
      <c r="E420" s="46"/>
      <c r="F420" s="46"/>
      <c r="G420" s="2"/>
      <c r="H420" s="2"/>
      <c r="I420" s="2"/>
      <c r="J420" s="2"/>
      <c r="K420" s="2"/>
      <c r="L420" s="6"/>
      <c r="M420" s="6"/>
      <c r="N420" s="6"/>
      <c r="O420" s="6"/>
      <c r="P420" s="6"/>
      <c r="Q420" s="2"/>
      <c r="R420" s="2"/>
      <c r="S420" s="46"/>
      <c r="T420" s="46"/>
      <c r="U420" s="46"/>
      <c r="V420" s="46"/>
      <c r="W420" s="46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</row>
    <row r="421" spans="2:34" x14ac:dyDescent="0.25">
      <c r="B421" s="46"/>
      <c r="C421" s="46"/>
      <c r="D421" s="46"/>
      <c r="E421" s="46"/>
      <c r="F421" s="46"/>
      <c r="G421" s="2"/>
      <c r="H421" s="2"/>
      <c r="I421" s="2"/>
      <c r="J421" s="2"/>
      <c r="K421" s="2"/>
      <c r="L421" s="6"/>
      <c r="M421" s="6"/>
      <c r="N421" s="6"/>
      <c r="O421" s="6"/>
      <c r="P421" s="6"/>
      <c r="Q421" s="2"/>
      <c r="R421" s="2"/>
      <c r="S421" s="46"/>
      <c r="T421" s="46"/>
      <c r="U421" s="46"/>
      <c r="V421" s="46"/>
      <c r="W421" s="46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</row>
    <row r="422" spans="2:34" x14ac:dyDescent="0.25">
      <c r="B422" s="46"/>
      <c r="C422" s="46"/>
      <c r="D422" s="46"/>
      <c r="E422" s="46"/>
      <c r="F422" s="46"/>
      <c r="G422" s="2"/>
      <c r="H422" s="2"/>
      <c r="I422" s="2"/>
      <c r="J422" s="2"/>
      <c r="K422" s="2"/>
      <c r="L422" s="6"/>
      <c r="M422" s="6"/>
      <c r="N422" s="6"/>
      <c r="O422" s="6"/>
      <c r="P422" s="6"/>
      <c r="Q422" s="2"/>
      <c r="R422" s="2"/>
      <c r="S422" s="46"/>
      <c r="T422" s="46"/>
      <c r="U422" s="46"/>
      <c r="V422" s="46"/>
      <c r="W422" s="46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</row>
    <row r="423" spans="2:34" x14ac:dyDescent="0.25">
      <c r="B423" s="46"/>
      <c r="C423" s="46"/>
      <c r="D423" s="46"/>
      <c r="E423" s="46"/>
      <c r="F423" s="46"/>
      <c r="G423" s="2"/>
      <c r="H423" s="2"/>
      <c r="I423" s="2"/>
      <c r="J423" s="2"/>
      <c r="K423" s="2"/>
      <c r="L423" s="6"/>
      <c r="M423" s="6"/>
      <c r="N423" s="6"/>
      <c r="O423" s="6"/>
      <c r="P423" s="6"/>
      <c r="Q423" s="2"/>
      <c r="R423" s="2"/>
      <c r="S423" s="46"/>
      <c r="T423" s="46"/>
      <c r="U423" s="46"/>
      <c r="V423" s="46"/>
      <c r="W423" s="46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</row>
    <row r="424" spans="2:34" x14ac:dyDescent="0.25">
      <c r="B424" s="46"/>
      <c r="C424" s="46"/>
      <c r="D424" s="46"/>
      <c r="E424" s="46"/>
      <c r="F424" s="46"/>
      <c r="G424" s="2"/>
      <c r="H424" s="2"/>
      <c r="I424" s="2"/>
      <c r="J424" s="2"/>
      <c r="K424" s="2"/>
      <c r="L424" s="6"/>
      <c r="M424" s="6"/>
      <c r="N424" s="6"/>
      <c r="O424" s="6"/>
      <c r="P424" s="6"/>
      <c r="Q424" s="2"/>
      <c r="R424" s="2"/>
      <c r="S424" s="46"/>
      <c r="T424" s="46"/>
      <c r="U424" s="46"/>
      <c r="V424" s="46"/>
      <c r="W424" s="46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</row>
    <row r="425" spans="2:34" x14ac:dyDescent="0.25">
      <c r="B425" s="46"/>
      <c r="C425" s="46"/>
      <c r="D425" s="46"/>
      <c r="E425" s="46"/>
      <c r="F425" s="46"/>
      <c r="G425" s="2"/>
      <c r="H425" s="2"/>
      <c r="I425" s="2"/>
      <c r="J425" s="2"/>
      <c r="K425" s="2"/>
      <c r="L425" s="6"/>
      <c r="M425" s="6"/>
      <c r="N425" s="6"/>
      <c r="O425" s="6"/>
      <c r="P425" s="6"/>
      <c r="Q425" s="2"/>
      <c r="R425" s="2"/>
      <c r="S425" s="46"/>
      <c r="T425" s="46"/>
      <c r="U425" s="46"/>
      <c r="V425" s="46"/>
      <c r="W425" s="46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</row>
    <row r="426" spans="2:34" x14ac:dyDescent="0.25">
      <c r="B426" s="46"/>
      <c r="C426" s="46"/>
      <c r="D426" s="46"/>
      <c r="E426" s="46"/>
      <c r="F426" s="46"/>
      <c r="G426" s="2"/>
      <c r="H426" s="2"/>
      <c r="I426" s="2"/>
      <c r="J426" s="2"/>
      <c r="K426" s="2"/>
      <c r="L426" s="6"/>
      <c r="M426" s="6"/>
      <c r="N426" s="6"/>
      <c r="O426" s="6"/>
      <c r="P426" s="6"/>
      <c r="Q426" s="2"/>
      <c r="R426" s="2"/>
      <c r="S426" s="46"/>
      <c r="T426" s="46"/>
      <c r="U426" s="46"/>
      <c r="V426" s="46"/>
      <c r="W426" s="46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</row>
    <row r="427" spans="2:34" x14ac:dyDescent="0.25">
      <c r="B427" s="46"/>
      <c r="C427" s="46"/>
      <c r="D427" s="46"/>
      <c r="E427" s="46"/>
      <c r="F427" s="46"/>
      <c r="G427" s="2"/>
      <c r="H427" s="2"/>
      <c r="I427" s="2"/>
      <c r="J427" s="2"/>
      <c r="K427" s="2"/>
      <c r="L427" s="6"/>
      <c r="M427" s="6"/>
      <c r="N427" s="6"/>
      <c r="O427" s="6"/>
      <c r="P427" s="6"/>
      <c r="Q427" s="2"/>
      <c r="R427" s="2"/>
      <c r="S427" s="46"/>
      <c r="T427" s="46"/>
      <c r="U427" s="46"/>
      <c r="V427" s="46"/>
      <c r="W427" s="46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</row>
    <row r="428" spans="2:34" x14ac:dyDescent="0.25">
      <c r="B428" s="46"/>
      <c r="C428" s="46"/>
      <c r="D428" s="46"/>
      <c r="E428" s="46"/>
      <c r="F428" s="46"/>
      <c r="G428" s="2"/>
      <c r="H428" s="2"/>
      <c r="I428" s="2"/>
      <c r="J428" s="2"/>
      <c r="K428" s="2"/>
      <c r="L428" s="6"/>
      <c r="M428" s="6"/>
      <c r="N428" s="6"/>
      <c r="O428" s="6"/>
      <c r="P428" s="6"/>
      <c r="Q428" s="2"/>
      <c r="R428" s="2"/>
      <c r="S428" s="46"/>
      <c r="T428" s="46"/>
      <c r="U428" s="46"/>
      <c r="V428" s="46"/>
      <c r="W428" s="46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</row>
    <row r="429" spans="2:34" x14ac:dyDescent="0.25">
      <c r="B429" s="46"/>
      <c r="C429" s="46"/>
      <c r="D429" s="46"/>
      <c r="E429" s="46"/>
      <c r="F429" s="46"/>
      <c r="G429" s="2"/>
      <c r="H429" s="2"/>
      <c r="I429" s="2"/>
      <c r="J429" s="2"/>
      <c r="K429" s="2"/>
      <c r="L429" s="6"/>
      <c r="M429" s="6"/>
      <c r="N429" s="6"/>
      <c r="O429" s="6"/>
      <c r="P429" s="6"/>
      <c r="Q429" s="2"/>
      <c r="R429" s="2"/>
      <c r="S429" s="46"/>
      <c r="T429" s="46"/>
      <c r="U429" s="46"/>
      <c r="V429" s="46"/>
      <c r="W429" s="46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</row>
    <row r="430" spans="2:34" x14ac:dyDescent="0.25">
      <c r="B430" s="46"/>
      <c r="C430" s="46"/>
      <c r="D430" s="46"/>
      <c r="E430" s="46"/>
      <c r="F430" s="46"/>
      <c r="G430" s="2"/>
      <c r="H430" s="2"/>
      <c r="I430" s="2"/>
      <c r="J430" s="2"/>
      <c r="K430" s="2"/>
      <c r="L430" s="6"/>
      <c r="M430" s="6"/>
      <c r="N430" s="6"/>
      <c r="O430" s="6"/>
      <c r="P430" s="6"/>
      <c r="Q430" s="2"/>
      <c r="R430" s="2"/>
      <c r="S430" s="46"/>
      <c r="T430" s="46"/>
      <c r="U430" s="46"/>
      <c r="V430" s="46"/>
      <c r="W430" s="46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</row>
    <row r="431" spans="2:34" x14ac:dyDescent="0.25">
      <c r="B431" s="46"/>
      <c r="C431" s="46"/>
      <c r="D431" s="46"/>
      <c r="E431" s="46"/>
      <c r="F431" s="46"/>
      <c r="G431" s="2"/>
      <c r="H431" s="2"/>
      <c r="I431" s="2"/>
      <c r="J431" s="2"/>
      <c r="K431" s="2"/>
      <c r="L431" s="6"/>
      <c r="M431" s="6"/>
      <c r="N431" s="6"/>
      <c r="O431" s="6"/>
      <c r="P431" s="6"/>
      <c r="Q431" s="2"/>
      <c r="R431" s="2"/>
      <c r="S431" s="46"/>
      <c r="T431" s="46"/>
      <c r="U431" s="46"/>
      <c r="V431" s="46"/>
      <c r="W431" s="46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</row>
    <row r="432" spans="2:34" x14ac:dyDescent="0.25">
      <c r="B432" s="46"/>
      <c r="C432" s="46"/>
      <c r="D432" s="46"/>
      <c r="E432" s="46"/>
      <c r="F432" s="46"/>
      <c r="G432" s="2"/>
      <c r="H432" s="2"/>
      <c r="I432" s="2"/>
      <c r="J432" s="2"/>
      <c r="K432" s="2"/>
      <c r="L432" s="6"/>
      <c r="M432" s="6"/>
      <c r="N432" s="6"/>
      <c r="O432" s="6"/>
      <c r="P432" s="6"/>
      <c r="Q432" s="2"/>
      <c r="R432" s="2"/>
      <c r="S432" s="46"/>
      <c r="T432" s="46"/>
      <c r="U432" s="46"/>
      <c r="V432" s="46"/>
      <c r="W432" s="46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</row>
    <row r="433" spans="2:34" x14ac:dyDescent="0.25">
      <c r="B433" s="46"/>
      <c r="C433" s="46"/>
      <c r="D433" s="46"/>
      <c r="E433" s="46"/>
      <c r="F433" s="46"/>
      <c r="G433" s="2"/>
      <c r="H433" s="2"/>
      <c r="I433" s="2"/>
      <c r="J433" s="2"/>
      <c r="K433" s="2"/>
      <c r="L433" s="6"/>
      <c r="M433" s="6"/>
      <c r="N433" s="6"/>
      <c r="O433" s="6"/>
      <c r="P433" s="6"/>
      <c r="Q433" s="2"/>
      <c r="R433" s="2"/>
      <c r="S433" s="46"/>
      <c r="T433" s="46"/>
      <c r="U433" s="46"/>
      <c r="V433" s="46"/>
      <c r="W433" s="46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</row>
    <row r="434" spans="2:34" x14ac:dyDescent="0.25">
      <c r="B434" s="46"/>
      <c r="C434" s="46"/>
      <c r="D434" s="46"/>
      <c r="E434" s="46"/>
      <c r="F434" s="46"/>
      <c r="G434" s="2"/>
      <c r="H434" s="2"/>
      <c r="I434" s="2"/>
      <c r="J434" s="2"/>
      <c r="K434" s="2"/>
      <c r="L434" s="6"/>
      <c r="M434" s="6"/>
      <c r="N434" s="6"/>
      <c r="O434" s="6"/>
      <c r="P434" s="6"/>
      <c r="Q434" s="2"/>
      <c r="R434" s="2"/>
      <c r="S434" s="46"/>
      <c r="T434" s="46"/>
      <c r="U434" s="46"/>
      <c r="V434" s="46"/>
      <c r="W434" s="46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</row>
    <row r="435" spans="2:34" x14ac:dyDescent="0.25">
      <c r="B435" s="46"/>
      <c r="C435" s="46"/>
      <c r="D435" s="46"/>
      <c r="E435" s="46"/>
      <c r="F435" s="46"/>
      <c r="G435" s="2"/>
      <c r="H435" s="2"/>
      <c r="I435" s="2"/>
      <c r="J435" s="2"/>
      <c r="K435" s="2"/>
      <c r="L435" s="6"/>
      <c r="M435" s="6"/>
      <c r="N435" s="6"/>
      <c r="O435" s="6"/>
      <c r="P435" s="6"/>
      <c r="Q435" s="2"/>
      <c r="R435" s="2"/>
      <c r="S435" s="46"/>
      <c r="T435" s="46"/>
      <c r="U435" s="46"/>
      <c r="V435" s="46"/>
      <c r="W435" s="46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</row>
    <row r="436" spans="2:34" x14ac:dyDescent="0.25">
      <c r="B436" s="46"/>
      <c r="C436" s="46"/>
      <c r="D436" s="46"/>
      <c r="E436" s="46"/>
      <c r="F436" s="46"/>
      <c r="G436" s="2"/>
      <c r="H436" s="2"/>
      <c r="I436" s="2"/>
      <c r="J436" s="2"/>
      <c r="K436" s="2"/>
      <c r="L436" s="6"/>
      <c r="M436" s="6"/>
      <c r="N436" s="6"/>
      <c r="O436" s="6"/>
      <c r="P436" s="6"/>
      <c r="Q436" s="2"/>
      <c r="R436" s="2"/>
      <c r="S436" s="46"/>
      <c r="T436" s="46"/>
      <c r="U436" s="46"/>
      <c r="V436" s="46"/>
      <c r="W436" s="46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</row>
    <row r="437" spans="2:34" x14ac:dyDescent="0.25">
      <c r="B437" s="46"/>
      <c r="C437" s="46"/>
      <c r="D437" s="46"/>
      <c r="E437" s="46"/>
      <c r="F437" s="46"/>
      <c r="G437" s="2"/>
      <c r="H437" s="2"/>
      <c r="I437" s="2"/>
      <c r="J437" s="2"/>
      <c r="K437" s="2"/>
      <c r="L437" s="6"/>
      <c r="M437" s="6"/>
      <c r="N437" s="6"/>
      <c r="O437" s="6"/>
      <c r="P437" s="6"/>
      <c r="Q437" s="2"/>
      <c r="R437" s="2"/>
      <c r="S437" s="46"/>
      <c r="T437" s="46"/>
      <c r="U437" s="46"/>
      <c r="V437" s="46"/>
      <c r="W437" s="46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</row>
    <row r="438" spans="2:34" x14ac:dyDescent="0.25">
      <c r="B438" s="46"/>
      <c r="C438" s="46"/>
      <c r="D438" s="46"/>
      <c r="E438" s="46"/>
      <c r="F438" s="46"/>
      <c r="G438" s="2"/>
      <c r="H438" s="2"/>
      <c r="I438" s="2"/>
      <c r="J438" s="2"/>
      <c r="K438" s="2"/>
      <c r="L438" s="6"/>
      <c r="M438" s="6"/>
      <c r="N438" s="6"/>
      <c r="O438" s="6"/>
      <c r="P438" s="6"/>
      <c r="Q438" s="2"/>
      <c r="R438" s="2"/>
      <c r="S438" s="46"/>
      <c r="T438" s="46"/>
      <c r="U438" s="46"/>
      <c r="V438" s="46"/>
      <c r="W438" s="46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</row>
    <row r="439" spans="2:34" x14ac:dyDescent="0.25">
      <c r="B439" s="46"/>
      <c r="C439" s="46"/>
      <c r="D439" s="46"/>
      <c r="E439" s="46"/>
      <c r="F439" s="46"/>
      <c r="G439" s="2"/>
      <c r="H439" s="2"/>
      <c r="I439" s="2"/>
      <c r="J439" s="2"/>
      <c r="K439" s="2"/>
      <c r="L439" s="6"/>
      <c r="M439" s="6"/>
      <c r="N439" s="6"/>
      <c r="O439" s="6"/>
      <c r="P439" s="6"/>
      <c r="Q439" s="2"/>
      <c r="R439" s="2"/>
      <c r="S439" s="46"/>
      <c r="T439" s="46"/>
      <c r="U439" s="46"/>
      <c r="V439" s="46"/>
      <c r="W439" s="46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</row>
    <row r="440" spans="2:34" x14ac:dyDescent="0.25">
      <c r="B440" s="46"/>
      <c r="C440" s="46"/>
      <c r="D440" s="46"/>
      <c r="E440" s="46"/>
      <c r="F440" s="46"/>
      <c r="G440" s="2"/>
      <c r="H440" s="2"/>
      <c r="I440" s="2"/>
      <c r="J440" s="2"/>
      <c r="K440" s="2"/>
      <c r="L440" s="6"/>
      <c r="M440" s="6"/>
      <c r="N440" s="6"/>
      <c r="O440" s="6"/>
      <c r="P440" s="6"/>
      <c r="Q440" s="2"/>
      <c r="R440" s="2"/>
      <c r="S440" s="46"/>
      <c r="T440" s="46"/>
      <c r="U440" s="46"/>
      <c r="V440" s="46"/>
      <c r="W440" s="46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</row>
    <row r="441" spans="2:34" x14ac:dyDescent="0.25">
      <c r="B441" s="46"/>
      <c r="C441" s="46"/>
      <c r="D441" s="46"/>
      <c r="E441" s="46"/>
      <c r="F441" s="46"/>
      <c r="G441" s="2"/>
      <c r="H441" s="2"/>
      <c r="I441" s="2"/>
      <c r="J441" s="2"/>
      <c r="K441" s="2"/>
      <c r="L441" s="6"/>
      <c r="M441" s="6"/>
      <c r="N441" s="6"/>
      <c r="O441" s="6"/>
      <c r="P441" s="6"/>
      <c r="Q441" s="2"/>
      <c r="R441" s="2"/>
      <c r="S441" s="46"/>
      <c r="T441" s="46"/>
      <c r="U441" s="46"/>
      <c r="V441" s="46"/>
      <c r="W441" s="46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</row>
    <row r="442" spans="2:34" x14ac:dyDescent="0.25">
      <c r="B442" s="46"/>
      <c r="C442" s="46"/>
      <c r="D442" s="46"/>
      <c r="E442" s="46"/>
      <c r="F442" s="46"/>
      <c r="G442" s="2"/>
      <c r="H442" s="2"/>
      <c r="I442" s="2"/>
      <c r="J442" s="2"/>
      <c r="K442" s="2"/>
      <c r="L442" s="6"/>
      <c r="M442" s="6"/>
      <c r="N442" s="6"/>
      <c r="O442" s="6"/>
      <c r="P442" s="6"/>
      <c r="Q442" s="2"/>
      <c r="R442" s="2"/>
      <c r="S442" s="46"/>
      <c r="T442" s="46"/>
      <c r="U442" s="46"/>
      <c r="V442" s="46"/>
      <c r="W442" s="46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</row>
    <row r="443" spans="2:34" x14ac:dyDescent="0.25">
      <c r="B443" s="46"/>
      <c r="C443" s="46"/>
      <c r="D443" s="46"/>
      <c r="E443" s="46"/>
      <c r="F443" s="46"/>
      <c r="G443" s="2"/>
      <c r="H443" s="2"/>
      <c r="I443" s="2"/>
      <c r="J443" s="2"/>
      <c r="K443" s="2"/>
      <c r="L443" s="6"/>
      <c r="M443" s="6"/>
      <c r="N443" s="6"/>
      <c r="O443" s="6"/>
      <c r="P443" s="6"/>
      <c r="Q443" s="2"/>
      <c r="R443" s="2"/>
      <c r="S443" s="46"/>
      <c r="T443" s="46"/>
      <c r="U443" s="46"/>
      <c r="V443" s="46"/>
      <c r="W443" s="46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</row>
    <row r="444" spans="2:34" x14ac:dyDescent="0.25">
      <c r="B444" s="46"/>
      <c r="C444" s="46"/>
      <c r="D444" s="46"/>
      <c r="E444" s="46"/>
      <c r="F444" s="46"/>
      <c r="G444" s="2"/>
      <c r="H444" s="2"/>
      <c r="I444" s="2"/>
      <c r="J444" s="2"/>
      <c r="K444" s="2"/>
      <c r="L444" s="6"/>
      <c r="M444" s="6"/>
      <c r="N444" s="6"/>
      <c r="O444" s="6"/>
      <c r="P444" s="6"/>
      <c r="Q444" s="2"/>
      <c r="R444" s="2"/>
      <c r="S444" s="46"/>
      <c r="T444" s="46"/>
      <c r="U444" s="46"/>
      <c r="V444" s="46"/>
      <c r="W444" s="46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</row>
    <row r="445" spans="2:34" x14ac:dyDescent="0.25">
      <c r="B445" s="46"/>
      <c r="C445" s="46"/>
      <c r="D445" s="46"/>
      <c r="E445" s="46"/>
      <c r="F445" s="46"/>
      <c r="G445" s="2"/>
      <c r="H445" s="2"/>
      <c r="I445" s="2"/>
      <c r="J445" s="2"/>
      <c r="K445" s="2"/>
      <c r="L445" s="6"/>
      <c r="M445" s="6"/>
      <c r="N445" s="6"/>
      <c r="O445" s="6"/>
      <c r="P445" s="6"/>
      <c r="Q445" s="2"/>
      <c r="R445" s="2"/>
      <c r="S445" s="46"/>
      <c r="T445" s="46"/>
      <c r="U445" s="46"/>
      <c r="V445" s="46"/>
      <c r="W445" s="46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</row>
    <row r="446" spans="2:34" x14ac:dyDescent="0.25">
      <c r="B446" s="46"/>
      <c r="C446" s="46"/>
      <c r="D446" s="46"/>
      <c r="E446" s="46"/>
      <c r="F446" s="46"/>
      <c r="G446" s="2"/>
      <c r="H446" s="2"/>
      <c r="I446" s="2"/>
      <c r="J446" s="2"/>
      <c r="K446" s="2"/>
      <c r="L446" s="6"/>
      <c r="M446" s="6"/>
      <c r="N446" s="6"/>
      <c r="O446" s="6"/>
      <c r="P446" s="6"/>
      <c r="Q446" s="2"/>
      <c r="R446" s="2"/>
      <c r="S446" s="46"/>
      <c r="T446" s="46"/>
      <c r="U446" s="46"/>
      <c r="V446" s="46"/>
      <c r="W446" s="46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</row>
    <row r="447" spans="2:34" x14ac:dyDescent="0.25">
      <c r="B447" s="46"/>
      <c r="C447" s="46"/>
      <c r="D447" s="46"/>
      <c r="E447" s="46"/>
      <c r="F447" s="46"/>
      <c r="G447" s="2"/>
      <c r="H447" s="2"/>
      <c r="I447" s="2"/>
      <c r="J447" s="2"/>
      <c r="K447" s="2"/>
      <c r="L447" s="6"/>
      <c r="M447" s="6"/>
      <c r="N447" s="6"/>
      <c r="O447" s="6"/>
      <c r="P447" s="6"/>
      <c r="Q447" s="2"/>
      <c r="R447" s="2"/>
      <c r="S447" s="46"/>
      <c r="T447" s="46"/>
      <c r="U447" s="46"/>
      <c r="V447" s="46"/>
      <c r="W447" s="46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</row>
    <row r="448" spans="2:34" x14ac:dyDescent="0.25">
      <c r="B448" s="46"/>
      <c r="C448" s="46"/>
      <c r="D448" s="46"/>
      <c r="E448" s="46"/>
      <c r="F448" s="46"/>
      <c r="G448" s="2"/>
      <c r="H448" s="2"/>
      <c r="I448" s="2"/>
      <c r="J448" s="2"/>
      <c r="K448" s="2"/>
      <c r="L448" s="6"/>
      <c r="M448" s="6"/>
      <c r="N448" s="6"/>
      <c r="O448" s="6"/>
      <c r="P448" s="6"/>
      <c r="Q448" s="2"/>
      <c r="R448" s="2"/>
      <c r="S448" s="46"/>
      <c r="T448" s="46"/>
      <c r="U448" s="46"/>
      <c r="V448" s="46"/>
      <c r="W448" s="46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</row>
    <row r="449" spans="2:34" x14ac:dyDescent="0.25">
      <c r="B449" s="46"/>
      <c r="C449" s="46"/>
      <c r="D449" s="46"/>
      <c r="E449" s="46"/>
      <c r="F449" s="46"/>
      <c r="G449" s="2"/>
      <c r="H449" s="2"/>
      <c r="I449" s="2"/>
      <c r="J449" s="2"/>
      <c r="K449" s="2"/>
      <c r="L449" s="6"/>
      <c r="M449" s="6"/>
      <c r="N449" s="6"/>
      <c r="O449" s="6"/>
      <c r="P449" s="6"/>
      <c r="Q449" s="2"/>
      <c r="R449" s="2"/>
      <c r="S449" s="46"/>
      <c r="T449" s="46"/>
      <c r="U449" s="46"/>
      <c r="V449" s="46"/>
      <c r="W449" s="46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</row>
    <row r="450" spans="2:34" x14ac:dyDescent="0.25">
      <c r="B450" s="46"/>
      <c r="C450" s="46"/>
      <c r="D450" s="46"/>
      <c r="E450" s="46"/>
      <c r="F450" s="46"/>
      <c r="G450" s="2"/>
      <c r="H450" s="2"/>
      <c r="I450" s="2"/>
      <c r="J450" s="2"/>
      <c r="K450" s="2"/>
      <c r="L450" s="6"/>
      <c r="M450" s="6"/>
      <c r="N450" s="6"/>
      <c r="O450" s="6"/>
      <c r="P450" s="6"/>
      <c r="Q450" s="2"/>
      <c r="R450" s="2"/>
      <c r="S450" s="46"/>
      <c r="T450" s="46"/>
      <c r="U450" s="46"/>
      <c r="V450" s="46"/>
      <c r="W450" s="46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</row>
    <row r="451" spans="2:34" x14ac:dyDescent="0.25">
      <c r="B451" s="46"/>
      <c r="C451" s="46"/>
      <c r="D451" s="46"/>
      <c r="E451" s="46"/>
      <c r="F451" s="46"/>
      <c r="G451" s="2"/>
      <c r="H451" s="2"/>
      <c r="I451" s="2"/>
      <c r="J451" s="2"/>
      <c r="K451" s="2"/>
      <c r="L451" s="6"/>
      <c r="M451" s="6"/>
      <c r="N451" s="6"/>
      <c r="O451" s="6"/>
      <c r="P451" s="6"/>
      <c r="Q451" s="2"/>
      <c r="R451" s="2"/>
      <c r="S451" s="46"/>
      <c r="T451" s="46"/>
      <c r="U451" s="46"/>
      <c r="V451" s="46"/>
      <c r="W451" s="46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</row>
    <row r="452" spans="2:34" x14ac:dyDescent="0.25">
      <c r="B452" s="46"/>
      <c r="C452" s="46"/>
      <c r="D452" s="46"/>
      <c r="E452" s="46"/>
      <c r="F452" s="46"/>
      <c r="G452" s="2"/>
      <c r="H452" s="2"/>
      <c r="I452" s="2"/>
      <c r="J452" s="2"/>
      <c r="K452" s="2"/>
      <c r="L452" s="6"/>
      <c r="M452" s="6"/>
      <c r="N452" s="6"/>
      <c r="O452" s="6"/>
      <c r="P452" s="6"/>
      <c r="Q452" s="2"/>
      <c r="R452" s="2"/>
      <c r="S452" s="46"/>
      <c r="T452" s="46"/>
      <c r="U452" s="46"/>
      <c r="V452" s="46"/>
      <c r="W452" s="46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</row>
    <row r="453" spans="2:34" x14ac:dyDescent="0.25">
      <c r="B453" s="46"/>
      <c r="C453" s="46"/>
      <c r="D453" s="46"/>
      <c r="E453" s="46"/>
      <c r="F453" s="46"/>
      <c r="G453" s="2"/>
      <c r="H453" s="2"/>
      <c r="I453" s="2"/>
      <c r="J453" s="2"/>
      <c r="K453" s="2"/>
      <c r="L453" s="6"/>
      <c r="M453" s="6"/>
      <c r="N453" s="6"/>
      <c r="O453" s="6"/>
      <c r="P453" s="6"/>
      <c r="Q453" s="2"/>
      <c r="R453" s="2"/>
      <c r="S453" s="46"/>
      <c r="T453" s="46"/>
      <c r="U453" s="46"/>
      <c r="V453" s="46"/>
      <c r="W453" s="46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</row>
    <row r="454" spans="2:34" x14ac:dyDescent="0.25">
      <c r="B454" s="46"/>
      <c r="C454" s="46"/>
      <c r="D454" s="46"/>
      <c r="E454" s="46"/>
      <c r="F454" s="46"/>
      <c r="G454" s="2"/>
      <c r="H454" s="2"/>
      <c r="I454" s="2"/>
      <c r="J454" s="2"/>
      <c r="K454" s="2"/>
      <c r="L454" s="6"/>
      <c r="M454" s="6"/>
      <c r="N454" s="6"/>
      <c r="O454" s="6"/>
      <c r="P454" s="6"/>
      <c r="Q454" s="2"/>
      <c r="R454" s="2"/>
      <c r="S454" s="46"/>
      <c r="T454" s="46"/>
      <c r="U454" s="46"/>
      <c r="V454" s="46"/>
      <c r="W454" s="46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</row>
    <row r="455" spans="2:34" x14ac:dyDescent="0.25">
      <c r="B455" s="46"/>
      <c r="C455" s="46"/>
      <c r="D455" s="46"/>
      <c r="E455" s="46"/>
      <c r="F455" s="46"/>
      <c r="G455" s="2"/>
      <c r="H455" s="2"/>
      <c r="I455" s="2"/>
      <c r="J455" s="2"/>
      <c r="K455" s="2"/>
      <c r="L455" s="6"/>
      <c r="M455" s="6"/>
      <c r="N455" s="6"/>
      <c r="O455" s="6"/>
      <c r="P455" s="6"/>
      <c r="Q455" s="2"/>
      <c r="R455" s="2"/>
      <c r="S455" s="46"/>
      <c r="T455" s="46"/>
      <c r="U455" s="46"/>
      <c r="V455" s="46"/>
      <c r="W455" s="46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</row>
    <row r="456" spans="2:34" x14ac:dyDescent="0.25">
      <c r="B456" s="46"/>
      <c r="C456" s="46"/>
      <c r="D456" s="46"/>
      <c r="E456" s="46"/>
      <c r="F456" s="46"/>
      <c r="G456" s="2"/>
      <c r="H456" s="2"/>
      <c r="I456" s="2"/>
      <c r="J456" s="2"/>
      <c r="K456" s="2"/>
      <c r="L456" s="6"/>
      <c r="M456" s="6"/>
      <c r="N456" s="6"/>
      <c r="O456" s="6"/>
      <c r="P456" s="6"/>
      <c r="Q456" s="2"/>
      <c r="R456" s="2"/>
      <c r="S456" s="46"/>
      <c r="T456" s="46"/>
      <c r="U456" s="46"/>
      <c r="V456" s="46"/>
      <c r="W456" s="46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</row>
    <row r="457" spans="2:34" x14ac:dyDescent="0.25">
      <c r="B457" s="46"/>
      <c r="C457" s="46"/>
      <c r="D457" s="46"/>
      <c r="E457" s="46"/>
      <c r="F457" s="46"/>
      <c r="G457" s="2"/>
      <c r="H457" s="2"/>
      <c r="I457" s="2"/>
      <c r="J457" s="2"/>
      <c r="K457" s="2"/>
      <c r="L457" s="6"/>
      <c r="M457" s="6"/>
      <c r="N457" s="6"/>
      <c r="O457" s="6"/>
      <c r="P457" s="6"/>
      <c r="Q457" s="2"/>
      <c r="R457" s="2"/>
      <c r="S457" s="46"/>
      <c r="T457" s="46"/>
      <c r="U457" s="46"/>
      <c r="V457" s="46"/>
      <c r="W457" s="46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</row>
    <row r="458" spans="2:34" x14ac:dyDescent="0.25">
      <c r="B458" s="46"/>
      <c r="C458" s="46"/>
      <c r="D458" s="46"/>
      <c r="E458" s="46"/>
      <c r="F458" s="46"/>
      <c r="G458" s="2"/>
      <c r="H458" s="2"/>
      <c r="I458" s="2"/>
      <c r="J458" s="2"/>
      <c r="K458" s="2"/>
      <c r="L458" s="6"/>
      <c r="M458" s="6"/>
      <c r="N458" s="6"/>
      <c r="O458" s="6"/>
      <c r="P458" s="6"/>
      <c r="Q458" s="2"/>
      <c r="R458" s="2"/>
      <c r="S458" s="46"/>
      <c r="T458" s="46"/>
      <c r="U458" s="46"/>
      <c r="V458" s="46"/>
      <c r="W458" s="46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</row>
    <row r="459" spans="2:34" x14ac:dyDescent="0.25">
      <c r="B459" s="46"/>
      <c r="C459" s="46"/>
      <c r="D459" s="46"/>
      <c r="E459" s="46"/>
      <c r="F459" s="46"/>
      <c r="G459" s="2"/>
      <c r="H459" s="2"/>
      <c r="I459" s="2"/>
      <c r="J459" s="2"/>
      <c r="K459" s="2"/>
      <c r="L459" s="6"/>
      <c r="M459" s="6"/>
      <c r="N459" s="6"/>
      <c r="O459" s="6"/>
      <c r="P459" s="6"/>
      <c r="Q459" s="2"/>
      <c r="R459" s="2"/>
      <c r="S459" s="46"/>
      <c r="T459" s="46"/>
      <c r="U459" s="46"/>
      <c r="V459" s="46"/>
      <c r="W459" s="46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</row>
    <row r="460" spans="2:34" x14ac:dyDescent="0.25">
      <c r="B460" s="46"/>
      <c r="C460" s="46"/>
      <c r="D460" s="46"/>
      <c r="E460" s="46"/>
      <c r="F460" s="46"/>
      <c r="G460" s="2"/>
      <c r="H460" s="2"/>
      <c r="I460" s="2"/>
      <c r="J460" s="2"/>
      <c r="K460" s="2"/>
      <c r="L460" s="6"/>
      <c r="M460" s="6"/>
      <c r="N460" s="6"/>
      <c r="O460" s="6"/>
      <c r="P460" s="6"/>
      <c r="Q460" s="2"/>
      <c r="R460" s="2"/>
      <c r="S460" s="46"/>
      <c r="T460" s="46"/>
      <c r="U460" s="46"/>
      <c r="V460" s="46"/>
      <c r="W460" s="46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</row>
    <row r="461" spans="2:34" x14ac:dyDescent="0.25">
      <c r="B461" s="46"/>
      <c r="C461" s="46"/>
      <c r="D461" s="46"/>
      <c r="E461" s="46"/>
      <c r="F461" s="46"/>
      <c r="G461" s="2"/>
      <c r="H461" s="2"/>
      <c r="I461" s="2"/>
      <c r="J461" s="2"/>
      <c r="K461" s="2"/>
      <c r="L461" s="6"/>
      <c r="M461" s="6"/>
      <c r="N461" s="6"/>
      <c r="O461" s="6"/>
      <c r="P461" s="6"/>
      <c r="Q461" s="2"/>
      <c r="R461" s="2"/>
      <c r="S461" s="46"/>
      <c r="T461" s="46"/>
      <c r="U461" s="46"/>
      <c r="V461" s="46"/>
      <c r="W461" s="46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</row>
    <row r="462" spans="2:34" x14ac:dyDescent="0.25">
      <c r="B462" s="46"/>
      <c r="C462" s="46"/>
      <c r="D462" s="46"/>
      <c r="E462" s="46"/>
      <c r="F462" s="46"/>
      <c r="G462" s="2"/>
      <c r="H462" s="2"/>
      <c r="I462" s="2"/>
      <c r="J462" s="2"/>
      <c r="K462" s="2"/>
      <c r="L462" s="6"/>
      <c r="M462" s="6"/>
      <c r="N462" s="6"/>
      <c r="O462" s="6"/>
      <c r="P462" s="6"/>
      <c r="Q462" s="2"/>
      <c r="R462" s="2"/>
      <c r="S462" s="46"/>
      <c r="T462" s="46"/>
      <c r="U462" s="46"/>
      <c r="V462" s="46"/>
      <c r="W462" s="46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</row>
    <row r="463" spans="2:34" x14ac:dyDescent="0.25">
      <c r="B463" s="46"/>
      <c r="C463" s="46"/>
      <c r="D463" s="46"/>
      <c r="E463" s="46"/>
      <c r="F463" s="46"/>
      <c r="G463" s="2"/>
      <c r="H463" s="2"/>
      <c r="I463" s="2"/>
      <c r="J463" s="2"/>
      <c r="K463" s="2"/>
      <c r="L463" s="6"/>
      <c r="M463" s="6"/>
      <c r="N463" s="6"/>
      <c r="O463" s="6"/>
      <c r="P463" s="6"/>
      <c r="Q463" s="2"/>
      <c r="R463" s="2"/>
      <c r="S463" s="46"/>
      <c r="T463" s="46"/>
      <c r="U463" s="46"/>
      <c r="V463" s="46"/>
      <c r="W463" s="46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</row>
    <row r="464" spans="2:34" x14ac:dyDescent="0.25">
      <c r="B464" s="46"/>
      <c r="C464" s="46"/>
      <c r="D464" s="46"/>
      <c r="E464" s="46"/>
      <c r="F464" s="46"/>
      <c r="G464" s="2"/>
      <c r="H464" s="2"/>
      <c r="I464" s="2"/>
      <c r="J464" s="2"/>
      <c r="K464" s="2"/>
      <c r="L464" s="6"/>
      <c r="M464" s="6"/>
      <c r="N464" s="6"/>
      <c r="O464" s="6"/>
      <c r="P464" s="6"/>
      <c r="Q464" s="2"/>
      <c r="R464" s="2"/>
      <c r="S464" s="46"/>
      <c r="T464" s="46"/>
      <c r="U464" s="46"/>
      <c r="V464" s="46"/>
      <c r="W464" s="46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</row>
    <row r="465" spans="2:34" x14ac:dyDescent="0.25">
      <c r="B465" s="46"/>
      <c r="C465" s="46"/>
      <c r="D465" s="46"/>
      <c r="E465" s="46"/>
      <c r="F465" s="46"/>
      <c r="G465" s="2"/>
      <c r="H465" s="2"/>
      <c r="I465" s="2"/>
      <c r="J465" s="2"/>
      <c r="K465" s="2"/>
      <c r="L465" s="6"/>
      <c r="M465" s="6"/>
      <c r="N465" s="6"/>
      <c r="O465" s="6"/>
      <c r="P465" s="6"/>
      <c r="Q465" s="2"/>
      <c r="R465" s="2"/>
      <c r="S465" s="46"/>
      <c r="T465" s="46"/>
      <c r="U465" s="46"/>
      <c r="V465" s="46"/>
      <c r="W465" s="46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</row>
    <row r="466" spans="2:34" x14ac:dyDescent="0.25">
      <c r="B466" s="46"/>
      <c r="C466" s="46"/>
      <c r="D466" s="46"/>
      <c r="E466" s="46"/>
      <c r="F466" s="46"/>
      <c r="G466" s="2"/>
      <c r="H466" s="2"/>
      <c r="I466" s="2"/>
      <c r="J466" s="2"/>
      <c r="K466" s="2"/>
      <c r="L466" s="6"/>
      <c r="M466" s="6"/>
      <c r="N466" s="6"/>
      <c r="O466" s="6"/>
      <c r="P466" s="6"/>
      <c r="Q466" s="2"/>
      <c r="R466" s="2"/>
      <c r="S466" s="46"/>
      <c r="T466" s="46"/>
      <c r="U466" s="46"/>
      <c r="V466" s="46"/>
      <c r="W466" s="46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</row>
    <row r="467" spans="2:34" x14ac:dyDescent="0.25">
      <c r="B467" s="46"/>
      <c r="C467" s="46"/>
      <c r="D467" s="46"/>
      <c r="E467" s="46"/>
      <c r="F467" s="46"/>
      <c r="G467" s="2"/>
      <c r="H467" s="2"/>
      <c r="I467" s="2"/>
      <c r="J467" s="2"/>
      <c r="K467" s="2"/>
      <c r="L467" s="6"/>
      <c r="M467" s="6"/>
      <c r="N467" s="6"/>
      <c r="O467" s="6"/>
      <c r="P467" s="6"/>
      <c r="Q467" s="2"/>
      <c r="R467" s="2"/>
      <c r="S467" s="46"/>
      <c r="T467" s="46"/>
      <c r="U467" s="46"/>
      <c r="V467" s="46"/>
      <c r="W467" s="46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</row>
    <row r="468" spans="2:34" x14ac:dyDescent="0.25">
      <c r="B468" s="46"/>
      <c r="C468" s="46"/>
      <c r="D468" s="46"/>
      <c r="E468" s="46"/>
      <c r="F468" s="46"/>
      <c r="G468" s="2"/>
      <c r="H468" s="2"/>
      <c r="I468" s="2"/>
      <c r="J468" s="2"/>
      <c r="K468" s="2"/>
      <c r="L468" s="6"/>
      <c r="M468" s="6"/>
      <c r="N468" s="6"/>
      <c r="O468" s="6"/>
      <c r="P468" s="6"/>
      <c r="Q468" s="2"/>
      <c r="R468" s="2"/>
      <c r="S468" s="46"/>
      <c r="T468" s="46"/>
      <c r="U468" s="46"/>
      <c r="V468" s="46"/>
      <c r="W468" s="46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</row>
    <row r="469" spans="2:34" x14ac:dyDescent="0.25">
      <c r="B469" s="46"/>
      <c r="C469" s="46"/>
      <c r="D469" s="46"/>
      <c r="E469" s="46"/>
      <c r="F469" s="46"/>
      <c r="G469" s="2"/>
      <c r="H469" s="2"/>
      <c r="I469" s="2"/>
      <c r="J469" s="2"/>
      <c r="K469" s="2"/>
      <c r="L469" s="6"/>
      <c r="M469" s="6"/>
      <c r="N469" s="6"/>
      <c r="O469" s="6"/>
      <c r="P469" s="6"/>
      <c r="Q469" s="2"/>
      <c r="R469" s="2"/>
      <c r="S469" s="46"/>
      <c r="T469" s="46"/>
      <c r="U469" s="46"/>
      <c r="V469" s="46"/>
      <c r="W469" s="46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</row>
    <row r="470" spans="2:34" x14ac:dyDescent="0.25">
      <c r="B470" s="46"/>
      <c r="C470" s="46"/>
      <c r="D470" s="46"/>
      <c r="E470" s="46"/>
      <c r="F470" s="46"/>
      <c r="G470" s="2"/>
      <c r="H470" s="2"/>
      <c r="I470" s="2"/>
      <c r="J470" s="2"/>
      <c r="K470" s="2"/>
      <c r="L470" s="6"/>
      <c r="M470" s="6"/>
      <c r="N470" s="6"/>
      <c r="O470" s="6"/>
      <c r="P470" s="6"/>
      <c r="Q470" s="2"/>
      <c r="R470" s="2"/>
      <c r="S470" s="46"/>
      <c r="T470" s="46"/>
      <c r="U470" s="46"/>
      <c r="V470" s="46"/>
      <c r="W470" s="46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</row>
    <row r="471" spans="2:34" x14ac:dyDescent="0.25">
      <c r="B471" s="46"/>
      <c r="C471" s="46"/>
      <c r="D471" s="46"/>
      <c r="E471" s="46"/>
      <c r="F471" s="46"/>
      <c r="G471" s="2"/>
      <c r="H471" s="2"/>
      <c r="I471" s="2"/>
      <c r="J471" s="2"/>
      <c r="K471" s="2"/>
      <c r="L471" s="6"/>
      <c r="M471" s="6"/>
      <c r="N471" s="6"/>
      <c r="O471" s="6"/>
      <c r="P471" s="6"/>
      <c r="Q471" s="2"/>
      <c r="R471" s="2"/>
      <c r="S471" s="46"/>
      <c r="T471" s="46"/>
      <c r="U471" s="46"/>
      <c r="V471" s="46"/>
      <c r="W471" s="46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</row>
    <row r="472" spans="2:34" x14ac:dyDescent="0.25">
      <c r="B472" s="46"/>
      <c r="C472" s="46"/>
      <c r="D472" s="46"/>
      <c r="E472" s="46"/>
      <c r="F472" s="46"/>
      <c r="G472" s="2"/>
      <c r="H472" s="2"/>
      <c r="I472" s="2"/>
      <c r="J472" s="2"/>
      <c r="K472" s="2"/>
      <c r="L472" s="6"/>
      <c r="M472" s="6"/>
      <c r="N472" s="6"/>
      <c r="O472" s="6"/>
      <c r="P472" s="6"/>
      <c r="Q472" s="2"/>
      <c r="R472" s="2"/>
      <c r="S472" s="46"/>
      <c r="T472" s="46"/>
      <c r="U472" s="46"/>
      <c r="V472" s="46"/>
      <c r="W472" s="46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</row>
    <row r="473" spans="2:34" x14ac:dyDescent="0.25">
      <c r="B473" s="46"/>
      <c r="C473" s="46"/>
      <c r="D473" s="46"/>
      <c r="E473" s="46"/>
      <c r="F473" s="46"/>
      <c r="G473" s="2"/>
      <c r="H473" s="2"/>
      <c r="I473" s="2"/>
      <c r="J473" s="2"/>
      <c r="K473" s="2"/>
      <c r="L473" s="6"/>
      <c r="M473" s="6"/>
      <c r="N473" s="6"/>
      <c r="O473" s="6"/>
      <c r="P473" s="6"/>
      <c r="Q473" s="2"/>
      <c r="R473" s="2"/>
      <c r="S473" s="46"/>
      <c r="T473" s="46"/>
      <c r="U473" s="46"/>
      <c r="V473" s="46"/>
      <c r="W473" s="46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</row>
    <row r="474" spans="2:34" x14ac:dyDescent="0.25">
      <c r="B474" s="46"/>
      <c r="C474" s="46"/>
      <c r="D474" s="46"/>
      <c r="E474" s="46"/>
      <c r="F474" s="46"/>
      <c r="G474" s="2"/>
      <c r="H474" s="2"/>
      <c r="I474" s="2"/>
      <c r="J474" s="2"/>
      <c r="K474" s="2"/>
      <c r="L474" s="6"/>
      <c r="M474" s="6"/>
      <c r="N474" s="6"/>
      <c r="O474" s="6"/>
      <c r="P474" s="6"/>
      <c r="Q474" s="2"/>
      <c r="R474" s="2"/>
      <c r="S474" s="46"/>
      <c r="T474" s="46"/>
      <c r="U474" s="46"/>
      <c r="V474" s="46"/>
      <c r="W474" s="46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</row>
    <row r="475" spans="2:34" x14ac:dyDescent="0.25">
      <c r="B475" s="46"/>
      <c r="C475" s="46"/>
      <c r="D475" s="46"/>
      <c r="E475" s="46"/>
      <c r="F475" s="46"/>
      <c r="G475" s="2"/>
      <c r="H475" s="2"/>
      <c r="I475" s="2"/>
      <c r="J475" s="2"/>
      <c r="K475" s="2"/>
      <c r="L475" s="6"/>
      <c r="M475" s="6"/>
      <c r="N475" s="6"/>
      <c r="O475" s="6"/>
      <c r="P475" s="6"/>
      <c r="Q475" s="2"/>
      <c r="R475" s="2"/>
      <c r="S475" s="46"/>
      <c r="T475" s="46"/>
      <c r="U475" s="46"/>
      <c r="V475" s="46"/>
      <c r="W475" s="46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</row>
    <row r="476" spans="2:34" x14ac:dyDescent="0.25">
      <c r="B476" s="46"/>
      <c r="C476" s="46"/>
      <c r="D476" s="46"/>
      <c r="E476" s="46"/>
      <c r="F476" s="46"/>
      <c r="G476" s="2"/>
      <c r="H476" s="2"/>
      <c r="I476" s="2"/>
      <c r="J476" s="2"/>
      <c r="K476" s="2"/>
      <c r="L476" s="6"/>
      <c r="M476" s="6"/>
      <c r="N476" s="6"/>
      <c r="O476" s="6"/>
      <c r="P476" s="6"/>
      <c r="Q476" s="2"/>
      <c r="R476" s="2"/>
      <c r="S476" s="46"/>
      <c r="T476" s="46"/>
      <c r="U476" s="46"/>
      <c r="V476" s="46"/>
      <c r="W476" s="46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</row>
    <row r="477" spans="2:34" x14ac:dyDescent="0.25">
      <c r="B477" s="46"/>
      <c r="C477" s="46"/>
      <c r="D477" s="46"/>
      <c r="E477" s="46"/>
      <c r="F477" s="46"/>
      <c r="G477" s="2"/>
      <c r="H477" s="2"/>
      <c r="I477" s="2"/>
      <c r="J477" s="2"/>
      <c r="K477" s="2"/>
      <c r="L477" s="6"/>
      <c r="M477" s="6"/>
      <c r="N477" s="6"/>
      <c r="O477" s="6"/>
      <c r="P477" s="6"/>
      <c r="Q477" s="2"/>
      <c r="R477" s="2"/>
      <c r="S477" s="46"/>
      <c r="T477" s="46"/>
      <c r="U477" s="46"/>
      <c r="V477" s="46"/>
      <c r="W477" s="46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</row>
    <row r="478" spans="2:34" x14ac:dyDescent="0.25">
      <c r="B478" s="46"/>
      <c r="C478" s="46"/>
      <c r="D478" s="46"/>
      <c r="E478" s="46"/>
      <c r="F478" s="46"/>
      <c r="G478" s="2"/>
      <c r="H478" s="2"/>
      <c r="I478" s="2"/>
      <c r="J478" s="2"/>
      <c r="K478" s="2"/>
      <c r="L478" s="6"/>
      <c r="M478" s="6"/>
      <c r="N478" s="6"/>
      <c r="O478" s="6"/>
      <c r="P478" s="6"/>
      <c r="Q478" s="2"/>
      <c r="R478" s="2"/>
      <c r="S478" s="46"/>
      <c r="T478" s="46"/>
      <c r="U478" s="46"/>
      <c r="V478" s="46"/>
      <c r="W478" s="46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</row>
    <row r="479" spans="2:34" x14ac:dyDescent="0.25">
      <c r="B479" s="46"/>
      <c r="C479" s="46"/>
      <c r="D479" s="46"/>
      <c r="E479" s="46"/>
      <c r="F479" s="46"/>
      <c r="G479" s="2"/>
      <c r="H479" s="2"/>
      <c r="I479" s="2"/>
      <c r="J479" s="2"/>
      <c r="K479" s="2"/>
      <c r="L479" s="6"/>
      <c r="M479" s="6"/>
      <c r="N479" s="6"/>
      <c r="O479" s="6"/>
      <c r="P479" s="6"/>
      <c r="Q479" s="2"/>
      <c r="R479" s="2"/>
      <c r="S479" s="46"/>
      <c r="T479" s="46"/>
      <c r="U479" s="46"/>
      <c r="V479" s="46"/>
      <c r="W479" s="46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</row>
    <row r="480" spans="2:34" x14ac:dyDescent="0.25">
      <c r="B480" s="46"/>
      <c r="C480" s="46"/>
      <c r="D480" s="46"/>
      <c r="E480" s="46"/>
      <c r="F480" s="46"/>
      <c r="G480" s="2"/>
      <c r="H480" s="2"/>
      <c r="I480" s="2"/>
      <c r="J480" s="2"/>
      <c r="K480" s="2"/>
      <c r="L480" s="6"/>
      <c r="M480" s="6"/>
      <c r="N480" s="6"/>
      <c r="O480" s="6"/>
      <c r="P480" s="6"/>
      <c r="Q480" s="2"/>
      <c r="R480" s="2"/>
      <c r="S480" s="46"/>
      <c r="T480" s="46"/>
      <c r="U480" s="46"/>
      <c r="V480" s="46"/>
      <c r="W480" s="46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</row>
    <row r="481" spans="2:34" x14ac:dyDescent="0.25">
      <c r="B481" s="46"/>
      <c r="C481" s="46"/>
      <c r="D481" s="46"/>
      <c r="E481" s="46"/>
      <c r="F481" s="46"/>
      <c r="G481" s="2"/>
      <c r="H481" s="2"/>
      <c r="I481" s="2"/>
      <c r="J481" s="2"/>
      <c r="K481" s="2"/>
      <c r="L481" s="6"/>
      <c r="M481" s="6"/>
      <c r="N481" s="6"/>
      <c r="O481" s="6"/>
      <c r="P481" s="6"/>
      <c r="Q481" s="2"/>
      <c r="R481" s="2"/>
      <c r="S481" s="46"/>
      <c r="T481" s="46"/>
      <c r="U481" s="46"/>
      <c r="V481" s="46"/>
      <c r="W481" s="46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</row>
    <row r="482" spans="2:34" x14ac:dyDescent="0.25">
      <c r="B482" s="46"/>
      <c r="C482" s="46"/>
      <c r="D482" s="46"/>
      <c r="E482" s="46"/>
      <c r="F482" s="46"/>
      <c r="G482" s="2"/>
      <c r="H482" s="2"/>
      <c r="I482" s="2"/>
      <c r="J482" s="2"/>
      <c r="K482" s="2"/>
      <c r="L482" s="6"/>
      <c r="M482" s="6"/>
      <c r="N482" s="6"/>
      <c r="O482" s="6"/>
      <c r="P482" s="6"/>
      <c r="Q482" s="2"/>
      <c r="R482" s="2"/>
      <c r="S482" s="46"/>
      <c r="T482" s="46"/>
      <c r="U482" s="46"/>
      <c r="V482" s="46"/>
      <c r="W482" s="46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</row>
    <row r="483" spans="2:34" x14ac:dyDescent="0.25">
      <c r="B483" s="46"/>
      <c r="C483" s="46"/>
      <c r="D483" s="46"/>
      <c r="E483" s="46"/>
      <c r="F483" s="46"/>
      <c r="G483" s="2"/>
      <c r="H483" s="2"/>
      <c r="I483" s="2"/>
      <c r="J483" s="2"/>
      <c r="K483" s="2"/>
      <c r="L483" s="6"/>
      <c r="M483" s="6"/>
      <c r="N483" s="6"/>
      <c r="O483" s="6"/>
      <c r="P483" s="6"/>
      <c r="Q483" s="2"/>
      <c r="R483" s="2"/>
      <c r="S483" s="46"/>
      <c r="T483" s="46"/>
      <c r="U483" s="46"/>
      <c r="V483" s="46"/>
      <c r="W483" s="46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</row>
    <row r="484" spans="2:34" x14ac:dyDescent="0.25">
      <c r="B484" s="46"/>
      <c r="C484" s="46"/>
      <c r="D484" s="46"/>
      <c r="E484" s="46"/>
      <c r="F484" s="46"/>
      <c r="G484" s="2"/>
      <c r="H484" s="2"/>
      <c r="I484" s="2"/>
      <c r="J484" s="2"/>
      <c r="K484" s="2"/>
      <c r="L484" s="6"/>
      <c r="M484" s="6"/>
      <c r="N484" s="6"/>
      <c r="O484" s="6"/>
      <c r="P484" s="6"/>
      <c r="Q484" s="2"/>
      <c r="R484" s="2"/>
      <c r="S484" s="46"/>
      <c r="T484" s="46"/>
      <c r="U484" s="46"/>
      <c r="V484" s="46"/>
      <c r="W484" s="46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</row>
    <row r="485" spans="2:34" x14ac:dyDescent="0.25">
      <c r="B485" s="46"/>
      <c r="C485" s="46"/>
      <c r="D485" s="46"/>
      <c r="E485" s="46"/>
      <c r="F485" s="46"/>
      <c r="G485" s="2"/>
      <c r="H485" s="2"/>
      <c r="I485" s="2"/>
      <c r="J485" s="2"/>
      <c r="K485" s="2"/>
      <c r="L485" s="6"/>
      <c r="M485" s="6"/>
      <c r="N485" s="6"/>
      <c r="O485" s="6"/>
      <c r="P485" s="6"/>
      <c r="Q485" s="2"/>
      <c r="R485" s="2"/>
      <c r="S485" s="46"/>
      <c r="T485" s="46"/>
      <c r="U485" s="46"/>
      <c r="V485" s="46"/>
      <c r="W485" s="46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</row>
    <row r="486" spans="2:34" x14ac:dyDescent="0.25">
      <c r="B486" s="46"/>
      <c r="C486" s="46"/>
      <c r="D486" s="46"/>
      <c r="E486" s="46"/>
      <c r="F486" s="46"/>
      <c r="G486" s="2"/>
      <c r="H486" s="2"/>
      <c r="I486" s="2"/>
      <c r="J486" s="2"/>
      <c r="K486" s="2"/>
      <c r="L486" s="6"/>
      <c r="M486" s="6"/>
      <c r="N486" s="6"/>
      <c r="O486" s="6"/>
      <c r="P486" s="6"/>
      <c r="Q486" s="2"/>
      <c r="R486" s="2"/>
      <c r="S486" s="46"/>
      <c r="T486" s="46"/>
      <c r="U486" s="46"/>
      <c r="V486" s="46"/>
      <c r="W486" s="46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</row>
    <row r="487" spans="2:34" x14ac:dyDescent="0.25">
      <c r="B487" s="46"/>
      <c r="C487" s="46"/>
      <c r="D487" s="46"/>
      <c r="E487" s="46"/>
      <c r="F487" s="46"/>
      <c r="G487" s="2"/>
      <c r="H487" s="2"/>
      <c r="I487" s="2"/>
      <c r="J487" s="2"/>
      <c r="K487" s="2"/>
      <c r="L487" s="6"/>
      <c r="M487" s="6"/>
      <c r="N487" s="6"/>
      <c r="O487" s="6"/>
      <c r="P487" s="6"/>
      <c r="Q487" s="2"/>
      <c r="R487" s="2"/>
      <c r="S487" s="46"/>
      <c r="T487" s="46"/>
      <c r="U487" s="46"/>
      <c r="V487" s="46"/>
      <c r="W487" s="46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</row>
    <row r="488" spans="2:34" x14ac:dyDescent="0.25">
      <c r="B488" s="46"/>
      <c r="C488" s="46"/>
      <c r="D488" s="46"/>
      <c r="E488" s="46"/>
      <c r="F488" s="46"/>
      <c r="G488" s="2"/>
      <c r="H488" s="2"/>
      <c r="I488" s="2"/>
      <c r="J488" s="2"/>
      <c r="K488" s="2"/>
      <c r="L488" s="6"/>
      <c r="M488" s="6"/>
      <c r="N488" s="6"/>
      <c r="O488" s="6"/>
      <c r="P488" s="6"/>
      <c r="Q488" s="2"/>
      <c r="R488" s="2"/>
      <c r="S488" s="46"/>
      <c r="T488" s="46"/>
      <c r="U488" s="46"/>
      <c r="V488" s="46"/>
      <c r="W488" s="46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</row>
    <row r="489" spans="2:34" x14ac:dyDescent="0.25">
      <c r="B489" s="46"/>
      <c r="C489" s="46"/>
      <c r="D489" s="46"/>
      <c r="E489" s="46"/>
      <c r="F489" s="46"/>
      <c r="G489" s="2"/>
      <c r="H489" s="2"/>
      <c r="I489" s="2"/>
      <c r="J489" s="2"/>
      <c r="K489" s="2"/>
      <c r="L489" s="6"/>
      <c r="M489" s="6"/>
      <c r="N489" s="6"/>
      <c r="O489" s="6"/>
      <c r="P489" s="6"/>
      <c r="Q489" s="2"/>
      <c r="R489" s="2"/>
      <c r="S489" s="46"/>
      <c r="T489" s="46"/>
      <c r="U489" s="46"/>
      <c r="V489" s="46"/>
      <c r="W489" s="46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</row>
    <row r="490" spans="2:34" x14ac:dyDescent="0.25">
      <c r="B490" s="46"/>
      <c r="C490" s="46"/>
      <c r="D490" s="46"/>
      <c r="E490" s="46"/>
      <c r="F490" s="46"/>
      <c r="G490" s="2"/>
      <c r="H490" s="2"/>
      <c r="I490" s="2"/>
      <c r="J490" s="2"/>
      <c r="K490" s="2"/>
      <c r="L490" s="6"/>
      <c r="M490" s="6"/>
      <c r="N490" s="6"/>
      <c r="O490" s="6"/>
      <c r="P490" s="6"/>
      <c r="Q490" s="2"/>
      <c r="R490" s="2"/>
      <c r="S490" s="46"/>
      <c r="T490" s="46"/>
      <c r="U490" s="46"/>
      <c r="V490" s="46"/>
      <c r="W490" s="46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</row>
    <row r="491" spans="2:34" x14ac:dyDescent="0.25">
      <c r="B491" s="46"/>
      <c r="C491" s="46"/>
      <c r="D491" s="46"/>
      <c r="E491" s="46"/>
      <c r="F491" s="46"/>
      <c r="G491" s="2"/>
      <c r="H491" s="2"/>
      <c r="I491" s="2"/>
      <c r="J491" s="2"/>
      <c r="K491" s="2"/>
      <c r="L491" s="6"/>
      <c r="M491" s="6"/>
      <c r="N491" s="6"/>
      <c r="O491" s="6"/>
      <c r="P491" s="6"/>
      <c r="Q491" s="2"/>
      <c r="R491" s="2"/>
      <c r="S491" s="46"/>
      <c r="T491" s="46"/>
      <c r="U491" s="46"/>
      <c r="V491" s="46"/>
      <c r="W491" s="46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</row>
    <row r="492" spans="2:34" x14ac:dyDescent="0.25">
      <c r="B492" s="46"/>
      <c r="C492" s="46"/>
      <c r="D492" s="46"/>
      <c r="E492" s="46"/>
      <c r="F492" s="46"/>
      <c r="G492" s="2"/>
      <c r="H492" s="2"/>
      <c r="I492" s="2"/>
      <c r="J492" s="2"/>
      <c r="K492" s="2"/>
      <c r="L492" s="6"/>
      <c r="M492" s="6"/>
      <c r="N492" s="6"/>
      <c r="O492" s="6"/>
      <c r="P492" s="6"/>
      <c r="Q492" s="2"/>
      <c r="R492" s="2"/>
      <c r="S492" s="46"/>
      <c r="T492" s="46"/>
      <c r="U492" s="46"/>
      <c r="V492" s="46"/>
      <c r="W492" s="46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</row>
    <row r="493" spans="2:34" x14ac:dyDescent="0.25">
      <c r="B493" s="46"/>
      <c r="C493" s="46"/>
      <c r="D493" s="46"/>
      <c r="E493" s="46"/>
      <c r="F493" s="46"/>
      <c r="G493" s="2"/>
      <c r="H493" s="2"/>
      <c r="I493" s="2"/>
      <c r="J493" s="2"/>
      <c r="K493" s="2"/>
      <c r="L493" s="6"/>
      <c r="M493" s="6"/>
      <c r="N493" s="6"/>
      <c r="O493" s="6"/>
      <c r="P493" s="6"/>
      <c r="Q493" s="2"/>
      <c r="R493" s="2"/>
      <c r="S493" s="46"/>
      <c r="T493" s="46"/>
      <c r="U493" s="46"/>
      <c r="V493" s="46"/>
      <c r="W493" s="46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</row>
    <row r="494" spans="2:34" x14ac:dyDescent="0.25">
      <c r="B494" s="46"/>
      <c r="C494" s="46"/>
      <c r="D494" s="46"/>
      <c r="E494" s="46"/>
      <c r="F494" s="46"/>
      <c r="G494" s="2"/>
      <c r="H494" s="2"/>
      <c r="I494" s="2"/>
      <c r="J494" s="2"/>
      <c r="K494" s="2"/>
      <c r="L494" s="6"/>
      <c r="M494" s="6"/>
      <c r="N494" s="6"/>
      <c r="O494" s="6"/>
      <c r="P494" s="6"/>
      <c r="Q494" s="2"/>
      <c r="R494" s="2"/>
      <c r="S494" s="46"/>
      <c r="T494" s="46"/>
      <c r="U494" s="46"/>
      <c r="V494" s="46"/>
      <c r="W494" s="46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</row>
    <row r="495" spans="2:34" x14ac:dyDescent="0.25">
      <c r="B495" s="46"/>
      <c r="C495" s="46"/>
      <c r="D495" s="46"/>
      <c r="E495" s="46"/>
      <c r="F495" s="46"/>
      <c r="G495" s="2"/>
      <c r="H495" s="2"/>
      <c r="I495" s="2"/>
      <c r="J495" s="2"/>
      <c r="K495" s="2"/>
      <c r="L495" s="6"/>
      <c r="M495" s="6"/>
      <c r="N495" s="6"/>
      <c r="O495" s="6"/>
      <c r="P495" s="6"/>
      <c r="Q495" s="2"/>
      <c r="R495" s="2"/>
      <c r="S495" s="46"/>
      <c r="T495" s="46"/>
      <c r="U495" s="46"/>
      <c r="V495" s="46"/>
      <c r="W495" s="46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</row>
    <row r="496" spans="2:34" x14ac:dyDescent="0.25">
      <c r="B496" s="46"/>
      <c r="C496" s="46"/>
      <c r="D496" s="46"/>
      <c r="E496" s="46"/>
      <c r="F496" s="46"/>
      <c r="G496" s="2"/>
      <c r="H496" s="2"/>
      <c r="I496" s="2"/>
      <c r="J496" s="2"/>
      <c r="K496" s="2"/>
      <c r="L496" s="6"/>
      <c r="M496" s="6"/>
      <c r="N496" s="6"/>
      <c r="O496" s="6"/>
      <c r="P496" s="6"/>
      <c r="Q496" s="2"/>
      <c r="R496" s="2"/>
      <c r="S496" s="46"/>
      <c r="T496" s="46"/>
      <c r="U496" s="46"/>
      <c r="V496" s="46"/>
      <c r="W496" s="46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</row>
    <row r="497" spans="2:34" x14ac:dyDescent="0.25">
      <c r="B497" s="46"/>
      <c r="C497" s="46"/>
      <c r="D497" s="46"/>
      <c r="E497" s="46"/>
      <c r="F497" s="46"/>
      <c r="G497" s="2"/>
      <c r="H497" s="2"/>
      <c r="I497" s="2"/>
      <c r="J497" s="2"/>
      <c r="K497" s="2"/>
      <c r="L497" s="6"/>
      <c r="M497" s="6"/>
      <c r="N497" s="6"/>
      <c r="O497" s="6"/>
      <c r="P497" s="6"/>
      <c r="Q497" s="2"/>
      <c r="R497" s="2"/>
      <c r="S497" s="46"/>
      <c r="T497" s="46"/>
      <c r="U497" s="46"/>
      <c r="V497" s="46"/>
      <c r="W497" s="46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</row>
    <row r="498" spans="2:34" x14ac:dyDescent="0.25">
      <c r="B498" s="46"/>
      <c r="C498" s="46"/>
      <c r="D498" s="46"/>
      <c r="E498" s="46"/>
      <c r="F498" s="46"/>
      <c r="G498" s="2"/>
      <c r="H498" s="2"/>
      <c r="I498" s="2"/>
      <c r="J498" s="2"/>
      <c r="K498" s="2"/>
      <c r="L498" s="6"/>
      <c r="M498" s="6"/>
      <c r="N498" s="6"/>
      <c r="O498" s="6"/>
      <c r="P498" s="6"/>
      <c r="Q498" s="2"/>
      <c r="R498" s="2"/>
      <c r="S498" s="46"/>
      <c r="T498" s="46"/>
      <c r="U498" s="46"/>
      <c r="V498" s="46"/>
      <c r="W498" s="46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</row>
    <row r="499" spans="2:34" x14ac:dyDescent="0.25">
      <c r="B499" s="46"/>
      <c r="C499" s="46"/>
      <c r="D499" s="46"/>
      <c r="E499" s="46"/>
      <c r="F499" s="46"/>
      <c r="G499" s="2"/>
      <c r="H499" s="2"/>
      <c r="I499" s="2"/>
      <c r="J499" s="2"/>
      <c r="K499" s="2"/>
      <c r="L499" s="6"/>
      <c r="M499" s="6"/>
      <c r="N499" s="6"/>
      <c r="O499" s="6"/>
      <c r="P499" s="6"/>
      <c r="Q499" s="2"/>
      <c r="R499" s="2"/>
      <c r="S499" s="46"/>
      <c r="T499" s="46"/>
      <c r="U499" s="46"/>
      <c r="V499" s="46"/>
      <c r="W499" s="46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</row>
    <row r="500" spans="2:34" x14ac:dyDescent="0.25">
      <c r="B500" s="46"/>
      <c r="C500" s="46"/>
      <c r="D500" s="46"/>
      <c r="E500" s="46"/>
      <c r="F500" s="46"/>
      <c r="G500" s="2"/>
      <c r="H500" s="2"/>
      <c r="I500" s="2"/>
      <c r="J500" s="2"/>
      <c r="K500" s="2"/>
      <c r="L500" s="6"/>
      <c r="M500" s="6"/>
      <c r="N500" s="6"/>
      <c r="O500" s="6"/>
      <c r="P500" s="6"/>
      <c r="Q500" s="2"/>
      <c r="R500" s="2"/>
      <c r="S500" s="46"/>
      <c r="T500" s="46"/>
      <c r="U500" s="46"/>
      <c r="V500" s="46"/>
      <c r="W500" s="46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</row>
    <row r="501" spans="2:34" x14ac:dyDescent="0.25">
      <c r="B501" s="46"/>
      <c r="C501" s="46"/>
      <c r="D501" s="46"/>
      <c r="E501" s="46"/>
      <c r="F501" s="46"/>
      <c r="G501" s="2"/>
      <c r="H501" s="2"/>
      <c r="I501" s="2"/>
      <c r="J501" s="2"/>
      <c r="K501" s="2"/>
      <c r="L501" s="6"/>
      <c r="M501" s="6"/>
      <c r="N501" s="6"/>
      <c r="O501" s="6"/>
      <c r="P501" s="6"/>
      <c r="Q501" s="2"/>
      <c r="R501" s="2"/>
      <c r="S501" s="46"/>
      <c r="T501" s="46"/>
      <c r="U501" s="46"/>
      <c r="V501" s="46"/>
      <c r="W501" s="46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</row>
    <row r="502" spans="2:34" x14ac:dyDescent="0.25">
      <c r="B502" s="46"/>
      <c r="C502" s="46"/>
      <c r="D502" s="46"/>
      <c r="E502" s="46"/>
      <c r="F502" s="46"/>
      <c r="G502" s="2"/>
      <c r="H502" s="2"/>
      <c r="I502" s="2"/>
      <c r="J502" s="2"/>
      <c r="K502" s="2"/>
      <c r="L502" s="6"/>
      <c r="M502" s="6"/>
      <c r="N502" s="6"/>
      <c r="O502" s="6"/>
      <c r="P502" s="6"/>
      <c r="Q502" s="2"/>
      <c r="R502" s="2"/>
      <c r="S502" s="46"/>
      <c r="T502" s="46"/>
      <c r="U502" s="46"/>
      <c r="V502" s="46"/>
      <c r="W502" s="46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</row>
    <row r="503" spans="2:34" x14ac:dyDescent="0.25">
      <c r="B503" s="46"/>
      <c r="C503" s="46"/>
      <c r="D503" s="46"/>
      <c r="E503" s="46"/>
      <c r="F503" s="46"/>
      <c r="G503" s="2"/>
      <c r="H503" s="2"/>
      <c r="I503" s="2"/>
      <c r="J503" s="2"/>
      <c r="K503" s="2"/>
      <c r="L503" s="6"/>
      <c r="M503" s="6"/>
      <c r="N503" s="6"/>
      <c r="O503" s="6"/>
      <c r="P503" s="6"/>
      <c r="Q503" s="2"/>
      <c r="R503" s="2"/>
      <c r="S503" s="46"/>
      <c r="T503" s="46"/>
      <c r="U503" s="46"/>
      <c r="V503" s="46"/>
      <c r="W503" s="46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</row>
    <row r="504" spans="2:34" x14ac:dyDescent="0.25">
      <c r="B504" s="46"/>
      <c r="C504" s="46"/>
      <c r="D504" s="46"/>
      <c r="E504" s="46"/>
      <c r="F504" s="46"/>
      <c r="G504" s="2"/>
      <c r="H504" s="2"/>
      <c r="I504" s="2"/>
      <c r="J504" s="2"/>
      <c r="K504" s="2"/>
      <c r="L504" s="6"/>
      <c r="M504" s="6"/>
      <c r="N504" s="6"/>
      <c r="O504" s="6"/>
      <c r="P504" s="6"/>
      <c r="Q504" s="2"/>
      <c r="R504" s="2"/>
      <c r="S504" s="46"/>
      <c r="T504" s="46"/>
      <c r="U504" s="46"/>
      <c r="V504" s="46"/>
      <c r="W504" s="46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</row>
    <row r="505" spans="2:34" x14ac:dyDescent="0.25">
      <c r="B505" s="46"/>
      <c r="C505" s="46"/>
      <c r="D505" s="46"/>
      <c r="E505" s="46"/>
      <c r="F505" s="46"/>
      <c r="G505" s="2"/>
      <c r="H505" s="2"/>
      <c r="I505" s="2"/>
      <c r="J505" s="2"/>
      <c r="K505" s="2"/>
      <c r="L505" s="6"/>
      <c r="M505" s="6"/>
      <c r="N505" s="6"/>
      <c r="O505" s="6"/>
      <c r="P505" s="6"/>
      <c r="Q505" s="2"/>
      <c r="R505" s="2"/>
      <c r="S505" s="46"/>
      <c r="T505" s="46"/>
      <c r="U505" s="46"/>
      <c r="V505" s="46"/>
      <c r="W505" s="46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</row>
    <row r="506" spans="2:34" x14ac:dyDescent="0.25">
      <c r="B506" s="46"/>
      <c r="C506" s="46"/>
      <c r="D506" s="46"/>
      <c r="E506" s="46"/>
      <c r="F506" s="46"/>
      <c r="G506" s="2"/>
      <c r="H506" s="2"/>
      <c r="I506" s="2"/>
      <c r="J506" s="2"/>
      <c r="K506" s="2"/>
      <c r="L506" s="6"/>
      <c r="M506" s="6"/>
      <c r="N506" s="6"/>
      <c r="O506" s="6"/>
      <c r="P506" s="6"/>
      <c r="Q506" s="2"/>
      <c r="R506" s="2"/>
      <c r="S506" s="46"/>
      <c r="T506" s="46"/>
      <c r="U506" s="46"/>
      <c r="V506" s="46"/>
      <c r="W506" s="46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</row>
    <row r="507" spans="2:34" x14ac:dyDescent="0.25">
      <c r="B507" s="46"/>
      <c r="C507" s="46"/>
      <c r="D507" s="46"/>
      <c r="E507" s="46"/>
      <c r="F507" s="46"/>
      <c r="G507" s="2"/>
      <c r="H507" s="2"/>
      <c r="I507" s="2"/>
      <c r="J507" s="2"/>
      <c r="K507" s="2"/>
      <c r="L507" s="6"/>
      <c r="M507" s="6"/>
      <c r="N507" s="6"/>
      <c r="O507" s="6"/>
      <c r="P507" s="6"/>
      <c r="Q507" s="2"/>
      <c r="R507" s="2"/>
      <c r="S507" s="46"/>
      <c r="T507" s="46"/>
      <c r="U507" s="46"/>
      <c r="V507" s="46"/>
      <c r="W507" s="46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</row>
    <row r="508" spans="2:34" x14ac:dyDescent="0.25">
      <c r="B508" s="46"/>
      <c r="C508" s="46"/>
      <c r="D508" s="46"/>
      <c r="E508" s="46"/>
      <c r="F508" s="46"/>
      <c r="G508" s="2"/>
      <c r="H508" s="2"/>
      <c r="I508" s="2"/>
      <c r="J508" s="2"/>
      <c r="K508" s="2"/>
      <c r="L508" s="6"/>
      <c r="M508" s="6"/>
      <c r="N508" s="6"/>
      <c r="O508" s="6"/>
      <c r="P508" s="6"/>
      <c r="Q508" s="2"/>
      <c r="R508" s="2"/>
      <c r="S508" s="46"/>
      <c r="T508" s="46"/>
      <c r="U508" s="46"/>
      <c r="V508" s="46"/>
      <c r="W508" s="46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</row>
    <row r="509" spans="2:34" x14ac:dyDescent="0.25">
      <c r="B509" s="46"/>
      <c r="C509" s="46"/>
      <c r="D509" s="46"/>
      <c r="E509" s="46"/>
      <c r="F509" s="46"/>
      <c r="G509" s="2"/>
      <c r="H509" s="2"/>
      <c r="I509" s="2"/>
      <c r="J509" s="2"/>
      <c r="K509" s="2"/>
      <c r="L509" s="6"/>
      <c r="M509" s="6"/>
      <c r="N509" s="6"/>
      <c r="O509" s="6"/>
      <c r="P509" s="6"/>
      <c r="Q509" s="2"/>
      <c r="R509" s="2"/>
      <c r="S509" s="46"/>
      <c r="T509" s="46"/>
      <c r="U509" s="46"/>
      <c r="V509" s="46"/>
      <c r="W509" s="46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</row>
    <row r="510" spans="2:34" x14ac:dyDescent="0.25">
      <c r="B510" s="46"/>
      <c r="C510" s="46"/>
      <c r="D510" s="46"/>
      <c r="E510" s="46"/>
      <c r="F510" s="46"/>
      <c r="G510" s="2"/>
      <c r="H510" s="2"/>
      <c r="I510" s="2"/>
      <c r="J510" s="2"/>
      <c r="K510" s="2"/>
      <c r="L510" s="6"/>
      <c r="M510" s="6"/>
      <c r="N510" s="6"/>
      <c r="O510" s="6"/>
      <c r="P510" s="6"/>
      <c r="Q510" s="2"/>
      <c r="R510" s="2"/>
      <c r="S510" s="46"/>
      <c r="T510" s="46"/>
      <c r="U510" s="46"/>
      <c r="V510" s="46"/>
      <c r="W510" s="46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</row>
    <row r="511" spans="2:34" x14ac:dyDescent="0.25">
      <c r="B511" s="46"/>
      <c r="C511" s="46"/>
      <c r="D511" s="46"/>
      <c r="E511" s="46"/>
      <c r="F511" s="46"/>
      <c r="G511" s="2"/>
      <c r="H511" s="2"/>
      <c r="I511" s="2"/>
      <c r="J511" s="2"/>
      <c r="K511" s="2"/>
      <c r="L511" s="6"/>
      <c r="M511" s="6"/>
      <c r="N511" s="6"/>
      <c r="O511" s="6"/>
      <c r="P511" s="6"/>
      <c r="Q511" s="2"/>
      <c r="R511" s="2"/>
      <c r="S511" s="46"/>
      <c r="T511" s="46"/>
      <c r="U511" s="46"/>
      <c r="V511" s="46"/>
      <c r="W511" s="46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</row>
    <row r="512" spans="2:34" x14ac:dyDescent="0.25">
      <c r="B512" s="46"/>
      <c r="C512" s="46"/>
      <c r="D512" s="46"/>
      <c r="E512" s="46"/>
      <c r="F512" s="46"/>
      <c r="G512" s="2"/>
      <c r="H512" s="2"/>
      <c r="I512" s="2"/>
      <c r="J512" s="2"/>
      <c r="K512" s="2"/>
      <c r="L512" s="6"/>
      <c r="M512" s="6"/>
      <c r="N512" s="6"/>
      <c r="O512" s="6"/>
      <c r="P512" s="6"/>
      <c r="Q512" s="2"/>
      <c r="R512" s="2"/>
      <c r="S512" s="46"/>
      <c r="T512" s="46"/>
      <c r="U512" s="46"/>
      <c r="V512" s="46"/>
      <c r="W512" s="46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</row>
    <row r="513" spans="2:34" x14ac:dyDescent="0.25">
      <c r="B513" s="46"/>
      <c r="C513" s="46"/>
      <c r="D513" s="46"/>
      <c r="E513" s="46"/>
      <c r="F513" s="46"/>
      <c r="G513" s="2"/>
      <c r="H513" s="2"/>
      <c r="I513" s="2"/>
      <c r="J513" s="2"/>
      <c r="K513" s="2"/>
      <c r="L513" s="6"/>
      <c r="M513" s="6"/>
      <c r="N513" s="6"/>
      <c r="O513" s="6"/>
      <c r="P513" s="6"/>
      <c r="Q513" s="2"/>
      <c r="R513" s="2"/>
      <c r="S513" s="46"/>
      <c r="T513" s="46"/>
      <c r="U513" s="46"/>
      <c r="V513" s="46"/>
      <c r="W513" s="46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</row>
    <row r="514" spans="2:34" x14ac:dyDescent="0.25">
      <c r="B514" s="46"/>
      <c r="C514" s="46"/>
      <c r="D514" s="46"/>
      <c r="E514" s="46"/>
      <c r="F514" s="46"/>
      <c r="G514" s="2"/>
      <c r="H514" s="2"/>
      <c r="I514" s="2"/>
      <c r="J514" s="2"/>
      <c r="K514" s="2"/>
      <c r="L514" s="6"/>
      <c r="M514" s="6"/>
      <c r="N514" s="6"/>
      <c r="O514" s="6"/>
      <c r="P514" s="6"/>
      <c r="Q514" s="2"/>
      <c r="R514" s="2"/>
      <c r="S514" s="46"/>
      <c r="T514" s="46"/>
      <c r="U514" s="46"/>
      <c r="V514" s="46"/>
      <c r="W514" s="46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</row>
    <row r="515" spans="2:34" x14ac:dyDescent="0.25">
      <c r="B515" s="46"/>
      <c r="C515" s="46"/>
      <c r="D515" s="46"/>
      <c r="E515" s="46"/>
      <c r="F515" s="46"/>
      <c r="G515" s="2"/>
      <c r="H515" s="2"/>
      <c r="I515" s="2"/>
      <c r="J515" s="2"/>
      <c r="K515" s="2"/>
      <c r="L515" s="6"/>
      <c r="M515" s="6"/>
      <c r="N515" s="6"/>
      <c r="O515" s="6"/>
      <c r="P515" s="6"/>
      <c r="Q515" s="2"/>
      <c r="R515" s="2"/>
      <c r="S515" s="46"/>
      <c r="T515" s="46"/>
      <c r="U515" s="46"/>
      <c r="V515" s="46"/>
      <c r="W515" s="46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</row>
    <row r="516" spans="2:34" x14ac:dyDescent="0.25">
      <c r="B516" s="46"/>
      <c r="C516" s="46"/>
      <c r="D516" s="46"/>
      <c r="E516" s="46"/>
      <c r="F516" s="46"/>
      <c r="G516" s="2"/>
      <c r="H516" s="2"/>
      <c r="I516" s="2"/>
      <c r="J516" s="2"/>
      <c r="K516" s="2"/>
      <c r="L516" s="6"/>
      <c r="M516" s="6"/>
      <c r="N516" s="6"/>
      <c r="O516" s="6"/>
      <c r="P516" s="6"/>
      <c r="Q516" s="2"/>
      <c r="R516" s="2"/>
      <c r="S516" s="46"/>
      <c r="T516" s="46"/>
      <c r="U516" s="46"/>
      <c r="V516" s="46"/>
      <c r="W516" s="46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</row>
    <row r="517" spans="2:34" x14ac:dyDescent="0.25">
      <c r="B517" s="46"/>
      <c r="C517" s="46"/>
      <c r="D517" s="46"/>
      <c r="E517" s="46"/>
      <c r="F517" s="46"/>
      <c r="G517" s="2"/>
      <c r="H517" s="2"/>
      <c r="I517" s="2"/>
      <c r="J517" s="2"/>
      <c r="K517" s="2"/>
      <c r="L517" s="6"/>
      <c r="M517" s="6"/>
      <c r="N517" s="6"/>
      <c r="O517" s="6"/>
      <c r="P517" s="6"/>
      <c r="Q517" s="2"/>
      <c r="R517" s="2"/>
      <c r="S517" s="46"/>
      <c r="T517" s="46"/>
      <c r="U517" s="46"/>
      <c r="V517" s="46"/>
      <c r="W517" s="46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</row>
    <row r="518" spans="2:34" x14ac:dyDescent="0.25">
      <c r="B518" s="46"/>
      <c r="C518" s="46"/>
      <c r="D518" s="46"/>
      <c r="E518" s="46"/>
      <c r="F518" s="46"/>
      <c r="G518" s="2"/>
      <c r="H518" s="2"/>
      <c r="I518" s="2"/>
      <c r="J518" s="2"/>
      <c r="K518" s="2"/>
      <c r="L518" s="6"/>
      <c r="M518" s="6"/>
      <c r="N518" s="6"/>
      <c r="O518" s="6"/>
      <c r="P518" s="6"/>
      <c r="Q518" s="2"/>
      <c r="R518" s="2"/>
      <c r="S518" s="46"/>
      <c r="T518" s="46"/>
      <c r="U518" s="46"/>
      <c r="V518" s="46"/>
      <c r="W518" s="46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</row>
    <row r="519" spans="2:34" x14ac:dyDescent="0.25">
      <c r="B519" s="46"/>
      <c r="C519" s="46"/>
      <c r="D519" s="46"/>
      <c r="E519" s="46"/>
      <c r="F519" s="46"/>
      <c r="G519" s="2"/>
      <c r="H519" s="2"/>
      <c r="I519" s="2"/>
      <c r="J519" s="2"/>
      <c r="K519" s="2"/>
      <c r="L519" s="6"/>
      <c r="M519" s="6"/>
      <c r="N519" s="6"/>
      <c r="O519" s="6"/>
      <c r="P519" s="6"/>
      <c r="Q519" s="2"/>
      <c r="R519" s="2"/>
      <c r="S519" s="46"/>
      <c r="T519" s="46"/>
      <c r="U519" s="46"/>
      <c r="V519" s="46"/>
      <c r="W519" s="46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</row>
    <row r="520" spans="2:34" x14ac:dyDescent="0.25">
      <c r="B520" s="46"/>
      <c r="C520" s="46"/>
      <c r="D520" s="46"/>
      <c r="E520" s="46"/>
      <c r="F520" s="46"/>
      <c r="G520" s="2"/>
      <c r="H520" s="2"/>
      <c r="I520" s="2"/>
      <c r="J520" s="2"/>
      <c r="K520" s="2"/>
      <c r="L520" s="6"/>
      <c r="M520" s="6"/>
      <c r="N520" s="6"/>
      <c r="O520" s="6"/>
      <c r="P520" s="6"/>
      <c r="Q520" s="2"/>
      <c r="R520" s="2"/>
      <c r="S520" s="46"/>
      <c r="T520" s="46"/>
      <c r="U520" s="46"/>
      <c r="V520" s="46"/>
      <c r="W520" s="46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</row>
    <row r="521" spans="2:34" x14ac:dyDescent="0.25">
      <c r="B521" s="46"/>
      <c r="C521" s="46"/>
      <c r="D521" s="46"/>
      <c r="E521" s="46"/>
      <c r="F521" s="46"/>
      <c r="G521" s="2"/>
      <c r="H521" s="2"/>
      <c r="I521" s="2"/>
      <c r="J521" s="2"/>
      <c r="K521" s="2"/>
      <c r="L521" s="6"/>
      <c r="M521" s="6"/>
      <c r="N521" s="6"/>
      <c r="O521" s="6"/>
      <c r="P521" s="6"/>
      <c r="Q521" s="2"/>
      <c r="R521" s="2"/>
      <c r="S521" s="46"/>
      <c r="T521" s="46"/>
      <c r="U521" s="46"/>
      <c r="V521" s="46"/>
      <c r="W521" s="46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</row>
    <row r="522" spans="2:34" x14ac:dyDescent="0.25">
      <c r="B522" s="46"/>
      <c r="C522" s="46"/>
      <c r="D522" s="46"/>
      <c r="E522" s="46"/>
      <c r="F522" s="46"/>
      <c r="G522" s="2"/>
      <c r="H522" s="2"/>
      <c r="I522" s="2"/>
      <c r="J522" s="2"/>
      <c r="K522" s="2"/>
      <c r="L522" s="6"/>
      <c r="M522" s="6"/>
      <c r="N522" s="6"/>
      <c r="O522" s="6"/>
      <c r="P522" s="6"/>
      <c r="Q522" s="2"/>
      <c r="R522" s="2"/>
      <c r="S522" s="46"/>
      <c r="T522" s="46"/>
      <c r="U522" s="46"/>
      <c r="V522" s="46"/>
      <c r="W522" s="46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</row>
    <row r="523" spans="2:34" x14ac:dyDescent="0.25">
      <c r="B523" s="46"/>
      <c r="C523" s="46"/>
      <c r="D523" s="46"/>
      <c r="E523" s="46"/>
      <c r="F523" s="46"/>
      <c r="G523" s="2"/>
      <c r="H523" s="2"/>
      <c r="I523" s="2"/>
      <c r="J523" s="2"/>
      <c r="K523" s="2"/>
      <c r="L523" s="6"/>
      <c r="M523" s="6"/>
      <c r="N523" s="6"/>
      <c r="O523" s="6"/>
      <c r="P523" s="6"/>
      <c r="Q523" s="2"/>
      <c r="R523" s="2"/>
      <c r="S523" s="46"/>
      <c r="T523" s="46"/>
      <c r="U523" s="46"/>
      <c r="V523" s="46"/>
      <c r="W523" s="46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</row>
    <row r="524" spans="2:34" x14ac:dyDescent="0.25">
      <c r="B524" s="46"/>
      <c r="C524" s="46"/>
      <c r="D524" s="46"/>
      <c r="E524" s="46"/>
      <c r="F524" s="46"/>
      <c r="G524" s="2"/>
      <c r="H524" s="2"/>
      <c r="I524" s="2"/>
      <c r="J524" s="2"/>
      <c r="K524" s="2"/>
      <c r="L524" s="6"/>
      <c r="M524" s="6"/>
      <c r="N524" s="6"/>
      <c r="O524" s="6"/>
      <c r="P524" s="6"/>
      <c r="Q524" s="2"/>
      <c r="R524" s="2"/>
      <c r="S524" s="46"/>
      <c r="T524" s="46"/>
      <c r="U524" s="46"/>
      <c r="V524" s="46"/>
      <c r="W524" s="46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</row>
    <row r="525" spans="2:34" x14ac:dyDescent="0.25">
      <c r="B525" s="46"/>
      <c r="C525" s="46"/>
      <c r="D525" s="46"/>
      <c r="E525" s="46"/>
      <c r="F525" s="46"/>
      <c r="G525" s="2"/>
      <c r="H525" s="2"/>
      <c r="I525" s="2"/>
      <c r="J525" s="2"/>
      <c r="K525" s="2"/>
      <c r="L525" s="6"/>
      <c r="M525" s="6"/>
      <c r="N525" s="6"/>
      <c r="O525" s="6"/>
      <c r="P525" s="6"/>
      <c r="Q525" s="2"/>
      <c r="R525" s="2"/>
      <c r="S525" s="46"/>
      <c r="T525" s="46"/>
      <c r="U525" s="46"/>
      <c r="V525" s="46"/>
      <c r="W525" s="46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</row>
    <row r="526" spans="2:34" x14ac:dyDescent="0.25">
      <c r="B526" s="46"/>
      <c r="C526" s="46"/>
      <c r="D526" s="46"/>
      <c r="E526" s="46"/>
      <c r="F526" s="46"/>
      <c r="G526" s="2"/>
      <c r="H526" s="2"/>
      <c r="I526" s="2"/>
      <c r="J526" s="2"/>
      <c r="K526" s="2"/>
      <c r="L526" s="6"/>
      <c r="M526" s="6"/>
      <c r="N526" s="6"/>
      <c r="O526" s="6"/>
      <c r="P526" s="6"/>
      <c r="Q526" s="2"/>
      <c r="R526" s="2"/>
      <c r="S526" s="46"/>
      <c r="T526" s="46"/>
      <c r="U526" s="46"/>
      <c r="V526" s="46"/>
      <c r="W526" s="46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</row>
    <row r="527" spans="2:34" x14ac:dyDescent="0.25">
      <c r="B527" s="46"/>
      <c r="C527" s="46"/>
      <c r="D527" s="46"/>
      <c r="E527" s="46"/>
      <c r="F527" s="46"/>
      <c r="G527" s="2"/>
      <c r="H527" s="2"/>
      <c r="I527" s="2"/>
      <c r="J527" s="2"/>
      <c r="K527" s="2"/>
      <c r="L527" s="6"/>
      <c r="M527" s="6"/>
      <c r="N527" s="6"/>
      <c r="O527" s="6"/>
      <c r="P527" s="6"/>
      <c r="Q527" s="2"/>
      <c r="R527" s="2"/>
      <c r="S527" s="46"/>
      <c r="T527" s="46"/>
      <c r="U527" s="46"/>
      <c r="V527" s="46"/>
      <c r="W527" s="46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</row>
    <row r="528" spans="2:34" x14ac:dyDescent="0.25">
      <c r="B528" s="46"/>
      <c r="C528" s="46"/>
      <c r="D528" s="46"/>
      <c r="E528" s="46"/>
      <c r="F528" s="46"/>
      <c r="G528" s="2"/>
      <c r="H528" s="2"/>
      <c r="I528" s="2"/>
      <c r="J528" s="2"/>
      <c r="K528" s="2"/>
      <c r="L528" s="6"/>
      <c r="M528" s="6"/>
      <c r="N528" s="6"/>
      <c r="O528" s="6"/>
      <c r="P528" s="6"/>
      <c r="Q528" s="2"/>
      <c r="R528" s="2"/>
      <c r="S528" s="46"/>
      <c r="T528" s="46"/>
      <c r="U528" s="46"/>
      <c r="V528" s="46"/>
      <c r="W528" s="46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</row>
    <row r="529" spans="2:34" x14ac:dyDescent="0.25">
      <c r="B529" s="46"/>
      <c r="C529" s="46"/>
      <c r="D529" s="46"/>
      <c r="E529" s="46"/>
      <c r="F529" s="46"/>
      <c r="G529" s="2"/>
      <c r="H529" s="2"/>
      <c r="I529" s="2"/>
      <c r="J529" s="2"/>
      <c r="K529" s="2"/>
      <c r="L529" s="6"/>
      <c r="M529" s="6"/>
      <c r="N529" s="6"/>
      <c r="O529" s="6"/>
      <c r="P529" s="6"/>
      <c r="Q529" s="2"/>
      <c r="R529" s="2"/>
      <c r="S529" s="46"/>
      <c r="T529" s="46"/>
      <c r="U529" s="46"/>
      <c r="V529" s="46"/>
      <c r="W529" s="46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</row>
    <row r="530" spans="2:34" x14ac:dyDescent="0.25">
      <c r="B530" s="46"/>
      <c r="C530" s="46"/>
      <c r="D530" s="46"/>
      <c r="E530" s="46"/>
      <c r="F530" s="46"/>
      <c r="G530" s="2"/>
      <c r="H530" s="2"/>
      <c r="I530" s="2"/>
      <c r="J530" s="2"/>
      <c r="K530" s="2"/>
      <c r="L530" s="6"/>
      <c r="M530" s="6"/>
      <c r="N530" s="6"/>
      <c r="O530" s="6"/>
      <c r="P530" s="6"/>
      <c r="Q530" s="2"/>
      <c r="R530" s="2"/>
      <c r="S530" s="46"/>
      <c r="T530" s="46"/>
      <c r="U530" s="46"/>
      <c r="V530" s="46"/>
      <c r="W530" s="46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</row>
    <row r="531" spans="2:34" x14ac:dyDescent="0.25">
      <c r="B531" s="46"/>
      <c r="C531" s="46"/>
      <c r="D531" s="46"/>
      <c r="E531" s="46"/>
      <c r="F531" s="46"/>
      <c r="G531" s="2"/>
      <c r="H531" s="2"/>
      <c r="I531" s="2"/>
      <c r="J531" s="2"/>
      <c r="K531" s="2"/>
      <c r="L531" s="6"/>
      <c r="M531" s="6"/>
      <c r="N531" s="6"/>
      <c r="O531" s="6"/>
      <c r="P531" s="6"/>
      <c r="Q531" s="2"/>
      <c r="R531" s="2"/>
      <c r="S531" s="46"/>
      <c r="T531" s="46"/>
      <c r="U531" s="46"/>
      <c r="V531" s="46"/>
      <c r="W531" s="46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</row>
    <row r="532" spans="2:34" x14ac:dyDescent="0.25">
      <c r="B532" s="46"/>
      <c r="C532" s="46"/>
      <c r="D532" s="46"/>
      <c r="E532" s="46"/>
      <c r="F532" s="46"/>
      <c r="G532" s="2"/>
      <c r="H532" s="2"/>
      <c r="I532" s="2"/>
      <c r="J532" s="2"/>
      <c r="K532" s="2"/>
      <c r="L532" s="6"/>
      <c r="M532" s="6"/>
      <c r="N532" s="6"/>
      <c r="O532" s="6"/>
      <c r="P532" s="6"/>
      <c r="Q532" s="2"/>
      <c r="R532" s="2"/>
      <c r="S532" s="46"/>
      <c r="T532" s="46"/>
      <c r="U532" s="46"/>
      <c r="V532" s="46"/>
      <c r="W532" s="46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</row>
    <row r="533" spans="2:34" x14ac:dyDescent="0.25">
      <c r="B533" s="46"/>
      <c r="C533" s="46"/>
      <c r="D533" s="46"/>
      <c r="E533" s="46"/>
      <c r="F533" s="46"/>
      <c r="G533" s="2"/>
      <c r="H533" s="2"/>
      <c r="I533" s="2"/>
      <c r="J533" s="2"/>
      <c r="K533" s="2"/>
      <c r="L533" s="6"/>
      <c r="M533" s="6"/>
      <c r="N533" s="6"/>
      <c r="O533" s="6"/>
      <c r="P533" s="6"/>
      <c r="Q533" s="2"/>
      <c r="R533" s="2"/>
      <c r="S533" s="46"/>
      <c r="T533" s="46"/>
      <c r="U533" s="46"/>
      <c r="V533" s="46"/>
      <c r="W533" s="46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</row>
    <row r="534" spans="2:34" x14ac:dyDescent="0.25">
      <c r="B534" s="46"/>
      <c r="C534" s="46"/>
      <c r="D534" s="46"/>
      <c r="E534" s="46"/>
      <c r="F534" s="46"/>
      <c r="G534" s="2"/>
      <c r="H534" s="2"/>
      <c r="I534" s="2"/>
      <c r="J534" s="2"/>
      <c r="K534" s="2"/>
      <c r="L534" s="6"/>
      <c r="M534" s="6"/>
      <c r="N534" s="6"/>
      <c r="O534" s="6"/>
      <c r="P534" s="6"/>
      <c r="Q534" s="2"/>
      <c r="R534" s="2"/>
      <c r="S534" s="46"/>
      <c r="T534" s="46"/>
      <c r="U534" s="46"/>
      <c r="V534" s="46"/>
      <c r="W534" s="46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</row>
    <row r="535" spans="2:34" x14ac:dyDescent="0.25">
      <c r="B535" s="46"/>
      <c r="C535" s="46"/>
      <c r="D535" s="46"/>
      <c r="E535" s="46"/>
      <c r="F535" s="46"/>
      <c r="G535" s="2"/>
      <c r="H535" s="2"/>
      <c r="I535" s="2"/>
      <c r="J535" s="2"/>
      <c r="K535" s="2"/>
      <c r="L535" s="6"/>
      <c r="M535" s="6"/>
      <c r="N535" s="6"/>
      <c r="O535" s="6"/>
      <c r="P535" s="6"/>
      <c r="Q535" s="2"/>
      <c r="R535" s="2"/>
      <c r="S535" s="46"/>
      <c r="T535" s="46"/>
      <c r="U535" s="46"/>
      <c r="V535" s="46"/>
      <c r="W535" s="46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</row>
    <row r="536" spans="2:34" x14ac:dyDescent="0.25">
      <c r="B536" s="46"/>
      <c r="C536" s="46"/>
      <c r="D536" s="46"/>
      <c r="E536" s="46"/>
      <c r="F536" s="46"/>
      <c r="G536" s="2"/>
      <c r="H536" s="2"/>
      <c r="I536" s="2"/>
      <c r="J536" s="2"/>
      <c r="K536" s="2"/>
      <c r="L536" s="6"/>
      <c r="M536" s="6"/>
      <c r="N536" s="6"/>
      <c r="O536" s="6"/>
      <c r="P536" s="6"/>
      <c r="Q536" s="2"/>
      <c r="R536" s="2"/>
      <c r="S536" s="46"/>
      <c r="T536" s="46"/>
      <c r="U536" s="46"/>
      <c r="V536" s="46"/>
      <c r="W536" s="46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</row>
    <row r="537" spans="2:34" x14ac:dyDescent="0.25">
      <c r="B537" s="46"/>
      <c r="C537" s="46"/>
      <c r="D537" s="46"/>
      <c r="E537" s="46"/>
      <c r="F537" s="46"/>
      <c r="G537" s="2"/>
      <c r="H537" s="2"/>
      <c r="I537" s="2"/>
      <c r="J537" s="2"/>
      <c r="K537" s="2"/>
      <c r="L537" s="6"/>
      <c r="M537" s="6"/>
      <c r="N537" s="6"/>
      <c r="O537" s="6"/>
      <c r="P537" s="6"/>
      <c r="Q537" s="2"/>
      <c r="R537" s="2"/>
      <c r="S537" s="46"/>
      <c r="T537" s="46"/>
      <c r="U537" s="46"/>
      <c r="V537" s="46"/>
      <c r="W537" s="46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</row>
    <row r="538" spans="2:34" x14ac:dyDescent="0.25">
      <c r="B538" s="46"/>
      <c r="C538" s="46"/>
      <c r="D538" s="46"/>
      <c r="E538" s="46"/>
      <c r="F538" s="46"/>
      <c r="G538" s="2"/>
      <c r="H538" s="2"/>
      <c r="I538" s="2"/>
      <c r="J538" s="2"/>
      <c r="K538" s="2"/>
      <c r="L538" s="6"/>
      <c r="M538" s="6"/>
      <c r="N538" s="6"/>
      <c r="O538" s="6"/>
      <c r="P538" s="6"/>
      <c r="Q538" s="2"/>
      <c r="R538" s="2"/>
      <c r="S538" s="46"/>
      <c r="T538" s="46"/>
      <c r="U538" s="46"/>
      <c r="V538" s="46"/>
      <c r="W538" s="46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</row>
    <row r="539" spans="2:34" x14ac:dyDescent="0.25">
      <c r="B539" s="46"/>
      <c r="C539" s="46"/>
      <c r="D539" s="46"/>
      <c r="E539" s="46"/>
      <c r="F539" s="46"/>
      <c r="G539" s="2"/>
      <c r="H539" s="2"/>
      <c r="I539" s="2"/>
      <c r="J539" s="2"/>
      <c r="K539" s="2"/>
      <c r="L539" s="6"/>
      <c r="M539" s="6"/>
      <c r="N539" s="6"/>
      <c r="O539" s="6"/>
      <c r="P539" s="6"/>
      <c r="Q539" s="2"/>
      <c r="R539" s="2"/>
      <c r="S539" s="46"/>
      <c r="T539" s="46"/>
      <c r="U539" s="46"/>
      <c r="V539" s="46"/>
      <c r="W539" s="46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</row>
    <row r="540" spans="2:34" x14ac:dyDescent="0.25">
      <c r="B540" s="46"/>
      <c r="C540" s="46"/>
      <c r="D540" s="46"/>
      <c r="E540" s="46"/>
      <c r="F540" s="46"/>
      <c r="G540" s="2"/>
      <c r="H540" s="2"/>
      <c r="I540" s="2"/>
      <c r="J540" s="2"/>
      <c r="K540" s="2"/>
      <c r="L540" s="6"/>
      <c r="M540" s="6"/>
      <c r="N540" s="6"/>
      <c r="O540" s="6"/>
      <c r="P540" s="6"/>
      <c r="Q540" s="2"/>
      <c r="R540" s="2"/>
      <c r="S540" s="46"/>
      <c r="T540" s="46"/>
      <c r="U540" s="46"/>
      <c r="V540" s="46"/>
      <c r="W540" s="46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</row>
    <row r="541" spans="2:34" x14ac:dyDescent="0.25">
      <c r="B541" s="46"/>
      <c r="C541" s="46"/>
      <c r="D541" s="46"/>
      <c r="E541" s="46"/>
      <c r="F541" s="46"/>
      <c r="G541" s="2"/>
      <c r="H541" s="2"/>
      <c r="I541" s="2"/>
      <c r="J541" s="2"/>
      <c r="K541" s="2"/>
      <c r="L541" s="6"/>
      <c r="M541" s="6"/>
      <c r="N541" s="6"/>
      <c r="O541" s="6"/>
      <c r="P541" s="6"/>
      <c r="Q541" s="2"/>
      <c r="R541" s="2"/>
      <c r="S541" s="46"/>
      <c r="T541" s="46"/>
      <c r="U541" s="46"/>
      <c r="V541" s="46"/>
      <c r="W541" s="46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</row>
    <row r="542" spans="2:34" x14ac:dyDescent="0.25">
      <c r="B542" s="46"/>
      <c r="C542" s="46"/>
      <c r="D542" s="46"/>
      <c r="E542" s="46"/>
      <c r="F542" s="46"/>
      <c r="G542" s="2"/>
      <c r="H542" s="2"/>
      <c r="I542" s="2"/>
      <c r="J542" s="2"/>
      <c r="K542" s="2"/>
      <c r="L542" s="6"/>
      <c r="M542" s="6"/>
      <c r="N542" s="6"/>
      <c r="O542" s="6"/>
      <c r="P542" s="6"/>
      <c r="Q542" s="2"/>
      <c r="R542" s="2"/>
      <c r="S542" s="46"/>
      <c r="T542" s="46"/>
      <c r="U542" s="46"/>
      <c r="V542" s="46"/>
      <c r="W542" s="46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</row>
    <row r="543" spans="2:34" x14ac:dyDescent="0.25">
      <c r="B543" s="46"/>
      <c r="C543" s="46"/>
      <c r="D543" s="46"/>
      <c r="E543" s="46"/>
      <c r="F543" s="46"/>
      <c r="G543" s="2"/>
      <c r="H543" s="2"/>
      <c r="I543" s="2"/>
      <c r="J543" s="2"/>
      <c r="K543" s="2"/>
      <c r="L543" s="6"/>
      <c r="M543" s="6"/>
      <c r="N543" s="6"/>
      <c r="O543" s="6"/>
      <c r="P543" s="6"/>
      <c r="Q543" s="2"/>
      <c r="R543" s="2"/>
      <c r="S543" s="46"/>
      <c r="T543" s="46"/>
      <c r="U543" s="46"/>
      <c r="V543" s="46"/>
      <c r="W543" s="46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</row>
    <row r="544" spans="2:34" x14ac:dyDescent="0.25">
      <c r="B544" s="46"/>
      <c r="C544" s="46"/>
      <c r="D544" s="46"/>
      <c r="E544" s="46"/>
      <c r="F544" s="46"/>
      <c r="G544" s="2"/>
      <c r="H544" s="2"/>
      <c r="I544" s="2"/>
      <c r="J544" s="2"/>
      <c r="K544" s="2"/>
      <c r="L544" s="6"/>
      <c r="M544" s="6"/>
      <c r="N544" s="6"/>
      <c r="O544" s="6"/>
      <c r="P544" s="6"/>
      <c r="Q544" s="2"/>
      <c r="R544" s="2"/>
      <c r="S544" s="46"/>
      <c r="T544" s="46"/>
      <c r="U544" s="46"/>
      <c r="V544" s="46"/>
      <c r="W544" s="46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</row>
    <row r="545" spans="2:34" x14ac:dyDescent="0.25">
      <c r="B545" s="46"/>
      <c r="C545" s="46"/>
      <c r="D545" s="46"/>
      <c r="E545" s="46"/>
      <c r="F545" s="46"/>
      <c r="G545" s="2"/>
      <c r="H545" s="2"/>
      <c r="I545" s="2"/>
      <c r="J545" s="2"/>
      <c r="K545" s="2"/>
      <c r="L545" s="6"/>
      <c r="M545" s="6"/>
      <c r="N545" s="6"/>
      <c r="O545" s="6"/>
      <c r="P545" s="6"/>
      <c r="Q545" s="2"/>
      <c r="R545" s="2"/>
      <c r="S545" s="46"/>
      <c r="T545" s="46"/>
      <c r="U545" s="46"/>
      <c r="V545" s="46"/>
      <c r="W545" s="46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</row>
    <row r="546" spans="2:34" x14ac:dyDescent="0.25">
      <c r="B546" s="46"/>
      <c r="C546" s="46"/>
      <c r="D546" s="46"/>
      <c r="E546" s="46"/>
      <c r="F546" s="46"/>
      <c r="G546" s="2"/>
      <c r="H546" s="2"/>
      <c r="I546" s="2"/>
      <c r="J546" s="2"/>
      <c r="K546" s="2"/>
      <c r="L546" s="6"/>
      <c r="M546" s="6"/>
      <c r="N546" s="6"/>
      <c r="O546" s="6"/>
      <c r="P546" s="6"/>
      <c r="Q546" s="2"/>
      <c r="R546" s="2"/>
      <c r="S546" s="46"/>
      <c r="T546" s="46"/>
      <c r="U546" s="46"/>
      <c r="V546" s="46"/>
      <c r="W546" s="46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</row>
    <row r="547" spans="2:34" x14ac:dyDescent="0.25">
      <c r="B547" s="46"/>
      <c r="C547" s="46"/>
      <c r="D547" s="46"/>
      <c r="E547" s="46"/>
      <c r="F547" s="46"/>
      <c r="G547" s="2"/>
      <c r="H547" s="2"/>
      <c r="I547" s="2"/>
      <c r="J547" s="2"/>
      <c r="K547" s="2"/>
      <c r="L547" s="6"/>
      <c r="M547" s="6"/>
      <c r="N547" s="6"/>
      <c r="O547" s="6"/>
      <c r="P547" s="6"/>
      <c r="Q547" s="2"/>
      <c r="R547" s="2"/>
      <c r="S547" s="46"/>
      <c r="T547" s="46"/>
      <c r="U547" s="46"/>
      <c r="V547" s="46"/>
      <c r="W547" s="46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</row>
    <row r="548" spans="2:34" x14ac:dyDescent="0.25">
      <c r="B548" s="46"/>
      <c r="C548" s="46"/>
      <c r="D548" s="46"/>
      <c r="E548" s="46"/>
      <c r="F548" s="46"/>
      <c r="G548" s="2"/>
      <c r="H548" s="2"/>
      <c r="I548" s="2"/>
      <c r="J548" s="2"/>
      <c r="K548" s="2"/>
      <c r="L548" s="6"/>
      <c r="M548" s="6"/>
      <c r="N548" s="6"/>
      <c r="O548" s="6"/>
      <c r="P548" s="6"/>
      <c r="Q548" s="2"/>
      <c r="R548" s="2"/>
      <c r="S548" s="46"/>
      <c r="T548" s="46"/>
      <c r="U548" s="46"/>
      <c r="V548" s="46"/>
      <c r="W548" s="46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</row>
    <row r="549" spans="2:34" x14ac:dyDescent="0.25">
      <c r="B549" s="46"/>
      <c r="C549" s="46"/>
      <c r="D549" s="46"/>
      <c r="E549" s="46"/>
      <c r="F549" s="46"/>
      <c r="G549" s="2"/>
      <c r="H549" s="2"/>
      <c r="I549" s="2"/>
      <c r="J549" s="2"/>
      <c r="K549" s="2"/>
      <c r="L549" s="6"/>
      <c r="M549" s="6"/>
      <c r="N549" s="6"/>
      <c r="O549" s="6"/>
      <c r="P549" s="6"/>
      <c r="Q549" s="2"/>
      <c r="R549" s="2"/>
      <c r="S549" s="46"/>
      <c r="T549" s="46"/>
      <c r="U549" s="46"/>
      <c r="V549" s="46"/>
      <c r="W549" s="46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</row>
    <row r="550" spans="2:34" x14ac:dyDescent="0.25">
      <c r="B550" s="46"/>
      <c r="C550" s="46"/>
      <c r="D550" s="46"/>
      <c r="E550" s="46"/>
      <c r="F550" s="46"/>
      <c r="G550" s="2"/>
      <c r="H550" s="2"/>
      <c r="I550" s="2"/>
      <c r="J550" s="2"/>
      <c r="K550" s="2"/>
      <c r="L550" s="6"/>
      <c r="M550" s="6"/>
      <c r="N550" s="6"/>
      <c r="O550" s="6"/>
      <c r="P550" s="6"/>
      <c r="Q550" s="2"/>
      <c r="R550" s="2"/>
      <c r="S550" s="46"/>
      <c r="T550" s="46"/>
      <c r="U550" s="46"/>
      <c r="V550" s="46"/>
      <c r="W550" s="46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</row>
    <row r="551" spans="2:34" x14ac:dyDescent="0.25">
      <c r="B551" s="46"/>
      <c r="C551" s="46"/>
      <c r="D551" s="46"/>
      <c r="E551" s="46"/>
      <c r="F551" s="46"/>
      <c r="G551" s="2"/>
      <c r="H551" s="2"/>
      <c r="I551" s="2"/>
      <c r="J551" s="2"/>
      <c r="K551" s="2"/>
      <c r="L551" s="6"/>
      <c r="M551" s="6"/>
      <c r="N551" s="6"/>
      <c r="O551" s="6"/>
      <c r="P551" s="6"/>
      <c r="Q551" s="2"/>
      <c r="R551" s="2"/>
      <c r="S551" s="46"/>
      <c r="T551" s="46"/>
      <c r="U551" s="46"/>
      <c r="V551" s="46"/>
      <c r="W551" s="46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</row>
    <row r="552" spans="2:34" x14ac:dyDescent="0.25">
      <c r="B552" s="46"/>
      <c r="C552" s="46"/>
      <c r="D552" s="46"/>
      <c r="E552" s="46"/>
      <c r="F552" s="46"/>
      <c r="G552" s="2"/>
      <c r="H552" s="2"/>
      <c r="I552" s="2"/>
      <c r="J552" s="2"/>
      <c r="K552" s="2"/>
      <c r="L552" s="6"/>
      <c r="M552" s="6"/>
      <c r="N552" s="6"/>
      <c r="O552" s="6"/>
      <c r="P552" s="6"/>
      <c r="Q552" s="2"/>
      <c r="R552" s="2"/>
      <c r="S552" s="46"/>
      <c r="T552" s="46"/>
      <c r="U552" s="46"/>
      <c r="V552" s="46"/>
      <c r="W552" s="46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</row>
    <row r="553" spans="2:34" x14ac:dyDescent="0.25">
      <c r="B553" s="46"/>
      <c r="C553" s="46"/>
      <c r="D553" s="46"/>
      <c r="E553" s="46"/>
      <c r="F553" s="46"/>
      <c r="G553" s="2"/>
      <c r="H553" s="2"/>
      <c r="I553" s="2"/>
      <c r="J553" s="2"/>
      <c r="K553" s="2"/>
      <c r="L553" s="6"/>
      <c r="M553" s="6"/>
      <c r="N553" s="6"/>
      <c r="O553" s="6"/>
      <c r="P553" s="6"/>
      <c r="Q553" s="2"/>
      <c r="R553" s="2"/>
      <c r="S553" s="46"/>
      <c r="T553" s="46"/>
      <c r="U553" s="46"/>
      <c r="V553" s="46"/>
      <c r="W553" s="46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</row>
    <row r="554" spans="2:34" x14ac:dyDescent="0.25">
      <c r="B554" s="46"/>
      <c r="C554" s="46"/>
      <c r="D554" s="46"/>
      <c r="E554" s="46"/>
      <c r="F554" s="46"/>
      <c r="G554" s="2"/>
      <c r="H554" s="2"/>
      <c r="I554" s="2"/>
      <c r="J554" s="2"/>
      <c r="K554" s="2"/>
      <c r="L554" s="6"/>
      <c r="M554" s="6"/>
      <c r="N554" s="6"/>
      <c r="O554" s="6"/>
      <c r="P554" s="6"/>
      <c r="Q554" s="2"/>
      <c r="R554" s="2"/>
      <c r="S554" s="46"/>
      <c r="T554" s="46"/>
      <c r="U554" s="46"/>
      <c r="V554" s="46"/>
      <c r="W554" s="46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</row>
    <row r="555" spans="2:34" x14ac:dyDescent="0.25">
      <c r="B555" s="46"/>
      <c r="C555" s="46"/>
      <c r="D555" s="46"/>
      <c r="E555" s="46"/>
      <c r="F555" s="46"/>
      <c r="G555" s="2"/>
      <c r="H555" s="2"/>
      <c r="I555" s="2"/>
      <c r="J555" s="2"/>
      <c r="K555" s="2"/>
      <c r="L555" s="6"/>
      <c r="M555" s="6"/>
      <c r="N555" s="6"/>
      <c r="O555" s="6"/>
      <c r="P555" s="6"/>
      <c r="Q555" s="2"/>
      <c r="R555" s="2"/>
      <c r="S555" s="46"/>
      <c r="T555" s="46"/>
      <c r="U555" s="46"/>
      <c r="V555" s="46"/>
      <c r="W555" s="46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</row>
    <row r="556" spans="2:34" x14ac:dyDescent="0.25">
      <c r="B556" s="46"/>
      <c r="C556" s="46"/>
      <c r="D556" s="46"/>
      <c r="E556" s="46"/>
      <c r="F556" s="46"/>
      <c r="G556" s="2"/>
      <c r="H556" s="2"/>
      <c r="I556" s="2"/>
      <c r="J556" s="2"/>
      <c r="K556" s="2"/>
      <c r="L556" s="6"/>
      <c r="M556" s="6"/>
      <c r="N556" s="6"/>
      <c r="O556" s="6"/>
      <c r="P556" s="6"/>
      <c r="Q556" s="2"/>
      <c r="R556" s="2"/>
      <c r="S556" s="46"/>
      <c r="T556" s="46"/>
      <c r="U556" s="46"/>
      <c r="V556" s="46"/>
      <c r="W556" s="46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</row>
    <row r="557" spans="2:34" x14ac:dyDescent="0.25">
      <c r="B557" s="46"/>
      <c r="C557" s="46"/>
      <c r="D557" s="46"/>
      <c r="E557" s="46"/>
      <c r="F557" s="46"/>
      <c r="G557" s="2"/>
      <c r="H557" s="2"/>
      <c r="I557" s="2"/>
      <c r="J557" s="2"/>
      <c r="K557" s="2"/>
      <c r="L557" s="6"/>
      <c r="M557" s="6"/>
      <c r="N557" s="6"/>
      <c r="O557" s="6"/>
      <c r="P557" s="6"/>
      <c r="Q557" s="2"/>
      <c r="R557" s="2"/>
      <c r="S557" s="46"/>
      <c r="T557" s="46"/>
      <c r="U557" s="46"/>
      <c r="V557" s="46"/>
      <c r="W557" s="46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</row>
    <row r="558" spans="2:34" x14ac:dyDescent="0.25">
      <c r="B558" s="46"/>
      <c r="C558" s="46"/>
      <c r="D558" s="46"/>
      <c r="E558" s="46"/>
      <c r="F558" s="46"/>
      <c r="G558" s="2"/>
      <c r="H558" s="2"/>
      <c r="I558" s="2"/>
      <c r="J558" s="2"/>
      <c r="K558" s="2"/>
      <c r="L558" s="6"/>
      <c r="M558" s="6"/>
      <c r="N558" s="6"/>
      <c r="O558" s="6"/>
      <c r="P558" s="6"/>
      <c r="Q558" s="2"/>
      <c r="R558" s="2"/>
      <c r="S558" s="46"/>
      <c r="T558" s="46"/>
      <c r="U558" s="46"/>
      <c r="V558" s="46"/>
      <c r="W558" s="46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</row>
    <row r="559" spans="2:34" x14ac:dyDescent="0.25">
      <c r="B559" s="46"/>
      <c r="C559" s="46"/>
      <c r="D559" s="46"/>
      <c r="E559" s="46"/>
      <c r="F559" s="46"/>
      <c r="G559" s="2"/>
      <c r="H559" s="2"/>
      <c r="I559" s="2"/>
      <c r="J559" s="2"/>
      <c r="K559" s="2"/>
      <c r="L559" s="6"/>
      <c r="M559" s="6"/>
      <c r="N559" s="6"/>
      <c r="O559" s="6"/>
      <c r="P559" s="6"/>
      <c r="Q559" s="2"/>
      <c r="R559" s="2"/>
      <c r="S559" s="46"/>
      <c r="T559" s="46"/>
      <c r="U559" s="46"/>
      <c r="V559" s="46"/>
      <c r="W559" s="46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</row>
    <row r="560" spans="2:34" x14ac:dyDescent="0.25">
      <c r="B560" s="46"/>
      <c r="C560" s="46"/>
      <c r="D560" s="46"/>
      <c r="E560" s="46"/>
      <c r="F560" s="46"/>
      <c r="G560" s="2"/>
      <c r="H560" s="2"/>
      <c r="I560" s="2"/>
      <c r="J560" s="2"/>
      <c r="K560" s="2"/>
      <c r="L560" s="6"/>
      <c r="M560" s="6"/>
      <c r="N560" s="6"/>
      <c r="O560" s="6"/>
      <c r="P560" s="6"/>
      <c r="Q560" s="2"/>
      <c r="R560" s="2"/>
      <c r="S560" s="46"/>
      <c r="T560" s="46"/>
      <c r="U560" s="46"/>
      <c r="V560" s="46"/>
      <c r="W560" s="46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</row>
    <row r="561" spans="2:34" x14ac:dyDescent="0.25">
      <c r="B561" s="46"/>
      <c r="C561" s="46"/>
      <c r="D561" s="46"/>
      <c r="E561" s="46"/>
      <c r="F561" s="46"/>
      <c r="G561" s="2"/>
      <c r="H561" s="2"/>
      <c r="I561" s="2"/>
      <c r="J561" s="2"/>
      <c r="K561" s="2"/>
      <c r="L561" s="6"/>
      <c r="M561" s="6"/>
      <c r="N561" s="6"/>
      <c r="O561" s="6"/>
      <c r="P561" s="6"/>
      <c r="Q561" s="2"/>
      <c r="R561" s="2"/>
      <c r="S561" s="46"/>
      <c r="T561" s="46"/>
      <c r="U561" s="46"/>
      <c r="V561" s="46"/>
      <c r="W561" s="46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</row>
    <row r="562" spans="2:34" x14ac:dyDescent="0.25">
      <c r="B562" s="46"/>
      <c r="C562" s="46"/>
      <c r="D562" s="46"/>
      <c r="E562" s="46"/>
      <c r="F562" s="46"/>
      <c r="G562" s="2"/>
      <c r="H562" s="2"/>
      <c r="I562" s="2"/>
      <c r="J562" s="2"/>
      <c r="K562" s="2"/>
      <c r="L562" s="6"/>
      <c r="M562" s="6"/>
      <c r="N562" s="6"/>
      <c r="O562" s="6"/>
      <c r="P562" s="6"/>
      <c r="Q562" s="2"/>
      <c r="R562" s="2"/>
      <c r="S562" s="46"/>
      <c r="T562" s="46"/>
      <c r="U562" s="46"/>
      <c r="V562" s="46"/>
      <c r="W562" s="46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</row>
    <row r="563" spans="2:34" x14ac:dyDescent="0.25">
      <c r="B563" s="46"/>
      <c r="C563" s="46"/>
      <c r="D563" s="46"/>
      <c r="E563" s="46"/>
      <c r="F563" s="46"/>
      <c r="G563" s="2"/>
      <c r="H563" s="2"/>
      <c r="I563" s="2"/>
      <c r="J563" s="2"/>
      <c r="K563" s="2"/>
      <c r="L563" s="6"/>
      <c r="M563" s="6"/>
      <c r="N563" s="6"/>
      <c r="O563" s="6"/>
      <c r="P563" s="6"/>
      <c r="Q563" s="2"/>
      <c r="R563" s="2"/>
      <c r="S563" s="46"/>
      <c r="T563" s="46"/>
      <c r="U563" s="46"/>
      <c r="V563" s="46"/>
      <c r="W563" s="46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</row>
    <row r="564" spans="2:34" x14ac:dyDescent="0.25">
      <c r="B564" s="46"/>
      <c r="C564" s="46"/>
      <c r="D564" s="46"/>
      <c r="E564" s="46"/>
      <c r="F564" s="46"/>
      <c r="G564" s="2"/>
      <c r="H564" s="2"/>
      <c r="I564" s="2"/>
      <c r="J564" s="2"/>
      <c r="K564" s="2"/>
      <c r="L564" s="6"/>
      <c r="M564" s="6"/>
      <c r="N564" s="6"/>
      <c r="O564" s="6"/>
      <c r="P564" s="6"/>
      <c r="Q564" s="2"/>
      <c r="R564" s="2"/>
      <c r="S564" s="46"/>
      <c r="T564" s="46"/>
      <c r="U564" s="46"/>
      <c r="V564" s="46"/>
      <c r="W564" s="46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</row>
    <row r="565" spans="2:34" x14ac:dyDescent="0.25">
      <c r="B565" s="46"/>
      <c r="C565" s="46"/>
      <c r="D565" s="46"/>
      <c r="E565" s="46"/>
      <c r="F565" s="46"/>
      <c r="G565" s="2"/>
      <c r="H565" s="2"/>
      <c r="I565" s="2"/>
      <c r="J565" s="2"/>
      <c r="K565" s="2"/>
      <c r="L565" s="6"/>
      <c r="M565" s="6"/>
      <c r="N565" s="6"/>
      <c r="O565" s="6"/>
      <c r="P565" s="6"/>
      <c r="Q565" s="2"/>
      <c r="R565" s="2"/>
      <c r="S565" s="46"/>
      <c r="T565" s="46"/>
      <c r="U565" s="46"/>
      <c r="V565" s="46"/>
      <c r="W565" s="46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</row>
    <row r="566" spans="2:34" x14ac:dyDescent="0.25">
      <c r="B566" s="46"/>
      <c r="C566" s="46"/>
      <c r="D566" s="46"/>
      <c r="E566" s="46"/>
      <c r="F566" s="46"/>
      <c r="G566" s="2"/>
      <c r="H566" s="2"/>
      <c r="I566" s="2"/>
      <c r="J566" s="2"/>
      <c r="K566" s="2"/>
      <c r="L566" s="6"/>
      <c r="M566" s="6"/>
      <c r="N566" s="6"/>
      <c r="O566" s="6"/>
      <c r="P566" s="6"/>
      <c r="Q566" s="2"/>
      <c r="R566" s="2"/>
      <c r="S566" s="46"/>
      <c r="T566" s="46"/>
      <c r="U566" s="46"/>
      <c r="V566" s="46"/>
      <c r="W566" s="46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</row>
    <row r="567" spans="2:34" x14ac:dyDescent="0.25">
      <c r="B567" s="46"/>
      <c r="C567" s="46"/>
      <c r="D567" s="46"/>
      <c r="E567" s="46"/>
      <c r="F567" s="46"/>
      <c r="G567" s="2"/>
      <c r="H567" s="2"/>
      <c r="I567" s="2"/>
      <c r="J567" s="2"/>
      <c r="K567" s="2"/>
      <c r="L567" s="6"/>
      <c r="M567" s="6"/>
      <c r="N567" s="6"/>
      <c r="O567" s="6"/>
      <c r="P567" s="6"/>
      <c r="Q567" s="2"/>
      <c r="R567" s="2"/>
      <c r="S567" s="46"/>
      <c r="T567" s="46"/>
      <c r="U567" s="46"/>
      <c r="V567" s="46"/>
      <c r="W567" s="46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</row>
    <row r="568" spans="2:34" x14ac:dyDescent="0.25">
      <c r="B568" s="46"/>
      <c r="C568" s="46"/>
      <c r="D568" s="46"/>
      <c r="E568" s="46"/>
      <c r="F568" s="46"/>
      <c r="G568" s="2"/>
      <c r="H568" s="2"/>
      <c r="I568" s="2"/>
      <c r="J568" s="2"/>
      <c r="K568" s="2"/>
      <c r="L568" s="6"/>
      <c r="M568" s="6"/>
      <c r="N568" s="6"/>
      <c r="O568" s="6"/>
      <c r="P568" s="6"/>
      <c r="Q568" s="2"/>
      <c r="R568" s="2"/>
      <c r="S568" s="46"/>
      <c r="T568" s="46"/>
      <c r="U568" s="46"/>
      <c r="V568" s="46"/>
      <c r="W568" s="46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</row>
    <row r="569" spans="2:34" x14ac:dyDescent="0.25">
      <c r="B569" s="46"/>
      <c r="C569" s="46"/>
      <c r="D569" s="46"/>
      <c r="E569" s="46"/>
      <c r="F569" s="46"/>
      <c r="G569" s="2"/>
      <c r="H569" s="2"/>
      <c r="I569" s="2"/>
      <c r="J569" s="2"/>
      <c r="K569" s="2"/>
      <c r="L569" s="6"/>
      <c r="M569" s="6"/>
      <c r="N569" s="6"/>
      <c r="O569" s="6"/>
      <c r="P569" s="6"/>
      <c r="Q569" s="2"/>
      <c r="R569" s="2"/>
      <c r="S569" s="46"/>
      <c r="T569" s="46"/>
      <c r="U569" s="46"/>
      <c r="V569" s="46"/>
      <c r="W569" s="46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</row>
    <row r="570" spans="2:34" x14ac:dyDescent="0.25">
      <c r="B570" s="46"/>
      <c r="C570" s="46"/>
      <c r="D570" s="46"/>
      <c r="E570" s="46"/>
      <c r="F570" s="46"/>
      <c r="G570" s="2"/>
      <c r="H570" s="2"/>
      <c r="I570" s="2"/>
      <c r="J570" s="2"/>
      <c r="K570" s="2"/>
      <c r="L570" s="6"/>
      <c r="M570" s="6"/>
      <c r="N570" s="6"/>
      <c r="O570" s="6"/>
      <c r="P570" s="6"/>
      <c r="Q570" s="2"/>
      <c r="R570" s="2"/>
      <c r="S570" s="46"/>
      <c r="T570" s="46"/>
      <c r="U570" s="46"/>
      <c r="V570" s="46"/>
      <c r="W570" s="46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</row>
    <row r="571" spans="2:34" x14ac:dyDescent="0.25">
      <c r="B571" s="46"/>
      <c r="C571" s="46"/>
      <c r="D571" s="46"/>
      <c r="E571" s="46"/>
      <c r="F571" s="46"/>
      <c r="G571" s="2"/>
      <c r="H571" s="2"/>
      <c r="I571" s="2"/>
      <c r="J571" s="2"/>
      <c r="K571" s="2"/>
      <c r="L571" s="6"/>
      <c r="M571" s="6"/>
      <c r="N571" s="6"/>
      <c r="O571" s="6"/>
      <c r="P571" s="6"/>
      <c r="Q571" s="2"/>
      <c r="R571" s="2"/>
      <c r="S571" s="46"/>
      <c r="T571" s="46"/>
      <c r="U571" s="46"/>
      <c r="V571" s="46"/>
      <c r="W571" s="46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</row>
    <row r="572" spans="2:34" x14ac:dyDescent="0.25">
      <c r="B572" s="46"/>
      <c r="C572" s="46"/>
      <c r="D572" s="46"/>
      <c r="E572" s="46"/>
      <c r="F572" s="46"/>
      <c r="G572" s="2"/>
      <c r="H572" s="2"/>
      <c r="I572" s="2"/>
      <c r="J572" s="2"/>
      <c r="K572" s="2"/>
      <c r="L572" s="6"/>
      <c r="M572" s="6"/>
      <c r="N572" s="6"/>
      <c r="O572" s="6"/>
      <c r="P572" s="6"/>
      <c r="Q572" s="2"/>
      <c r="R572" s="2"/>
      <c r="S572" s="46"/>
      <c r="T572" s="46"/>
      <c r="U572" s="46"/>
      <c r="V572" s="46"/>
      <c r="W572" s="46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</row>
    <row r="573" spans="2:34" x14ac:dyDescent="0.25">
      <c r="B573" s="46"/>
      <c r="C573" s="46"/>
      <c r="D573" s="46"/>
      <c r="E573" s="46"/>
      <c r="F573" s="46"/>
      <c r="G573" s="2"/>
      <c r="H573" s="2"/>
      <c r="I573" s="2"/>
      <c r="J573" s="2"/>
      <c r="K573" s="2"/>
      <c r="L573" s="6"/>
      <c r="M573" s="6"/>
      <c r="N573" s="6"/>
      <c r="O573" s="6"/>
      <c r="P573" s="6"/>
      <c r="Q573" s="2"/>
      <c r="R573" s="2"/>
      <c r="S573" s="46"/>
      <c r="T573" s="46"/>
      <c r="U573" s="46"/>
      <c r="V573" s="46"/>
      <c r="W573" s="46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</row>
    <row r="574" spans="2:34" x14ac:dyDescent="0.25">
      <c r="B574" s="46"/>
      <c r="C574" s="46"/>
      <c r="D574" s="46"/>
      <c r="E574" s="46"/>
      <c r="F574" s="46"/>
      <c r="G574" s="2"/>
      <c r="H574" s="2"/>
      <c r="I574" s="2"/>
      <c r="J574" s="2"/>
      <c r="K574" s="2"/>
      <c r="L574" s="6"/>
      <c r="M574" s="6"/>
      <c r="N574" s="6"/>
      <c r="O574" s="6"/>
      <c r="P574" s="6"/>
      <c r="Q574" s="2"/>
      <c r="R574" s="2"/>
      <c r="S574" s="46"/>
      <c r="T574" s="46"/>
      <c r="U574" s="46"/>
      <c r="V574" s="46"/>
      <c r="W574" s="46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</row>
    <row r="575" spans="2:34" x14ac:dyDescent="0.25">
      <c r="B575" s="46"/>
      <c r="C575" s="46"/>
      <c r="D575" s="46"/>
      <c r="E575" s="46"/>
      <c r="F575" s="46"/>
      <c r="G575" s="2"/>
      <c r="H575" s="2"/>
      <c r="I575" s="2"/>
      <c r="J575" s="2"/>
      <c r="K575" s="2"/>
      <c r="L575" s="6"/>
      <c r="M575" s="6"/>
      <c r="N575" s="6"/>
      <c r="O575" s="6"/>
      <c r="P575" s="6"/>
      <c r="Q575" s="2"/>
      <c r="R575" s="2"/>
      <c r="S575" s="46"/>
      <c r="T575" s="46"/>
      <c r="U575" s="46"/>
      <c r="V575" s="46"/>
      <c r="W575" s="46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</row>
    <row r="576" spans="2:34" x14ac:dyDescent="0.25">
      <c r="B576" s="46"/>
      <c r="C576" s="46"/>
      <c r="D576" s="46"/>
      <c r="E576" s="46"/>
      <c r="F576" s="46"/>
      <c r="G576" s="2"/>
      <c r="H576" s="2"/>
      <c r="I576" s="2"/>
      <c r="J576" s="2"/>
      <c r="K576" s="2"/>
      <c r="L576" s="6"/>
      <c r="M576" s="6"/>
      <c r="N576" s="6"/>
      <c r="O576" s="6"/>
      <c r="P576" s="6"/>
      <c r="Q576" s="2"/>
      <c r="R576" s="2"/>
      <c r="S576" s="46"/>
      <c r="T576" s="46"/>
      <c r="U576" s="46"/>
      <c r="V576" s="46"/>
      <c r="W576" s="46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</row>
    <row r="577" spans="2:34" x14ac:dyDescent="0.25">
      <c r="B577" s="46"/>
      <c r="C577" s="46"/>
      <c r="D577" s="46"/>
      <c r="E577" s="46"/>
      <c r="F577" s="46"/>
      <c r="G577" s="2"/>
      <c r="H577" s="2"/>
      <c r="I577" s="2"/>
      <c r="J577" s="2"/>
      <c r="K577" s="2"/>
      <c r="L577" s="6"/>
      <c r="M577" s="6"/>
      <c r="N577" s="6"/>
      <c r="O577" s="6"/>
      <c r="P577" s="6"/>
      <c r="Q577" s="2"/>
      <c r="R577" s="2"/>
      <c r="S577" s="46"/>
      <c r="T577" s="46"/>
      <c r="U577" s="46"/>
      <c r="V577" s="46"/>
      <c r="W577" s="46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</row>
    <row r="578" spans="2:34" x14ac:dyDescent="0.25">
      <c r="B578" s="46"/>
      <c r="C578" s="46"/>
      <c r="D578" s="46"/>
      <c r="E578" s="46"/>
      <c r="F578" s="46"/>
      <c r="G578" s="2"/>
      <c r="H578" s="2"/>
      <c r="I578" s="2"/>
      <c r="J578" s="2"/>
      <c r="K578" s="2"/>
      <c r="L578" s="6"/>
      <c r="M578" s="6"/>
      <c r="N578" s="6"/>
      <c r="O578" s="6"/>
      <c r="P578" s="6"/>
      <c r="Q578" s="2"/>
      <c r="R578" s="2"/>
      <c r="S578" s="46"/>
      <c r="T578" s="46"/>
      <c r="U578" s="46"/>
      <c r="V578" s="46"/>
      <c r="W578" s="46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</row>
    <row r="579" spans="2:34" x14ac:dyDescent="0.25">
      <c r="B579" s="46"/>
      <c r="C579" s="46"/>
      <c r="D579" s="46"/>
      <c r="E579" s="46"/>
      <c r="F579" s="46"/>
      <c r="G579" s="2"/>
      <c r="H579" s="2"/>
      <c r="I579" s="2"/>
      <c r="J579" s="2"/>
      <c r="K579" s="2"/>
      <c r="L579" s="6"/>
      <c r="M579" s="6"/>
      <c r="N579" s="6"/>
      <c r="O579" s="6"/>
      <c r="P579" s="6"/>
      <c r="Q579" s="2"/>
      <c r="R579" s="2"/>
      <c r="S579" s="46"/>
      <c r="T579" s="46"/>
      <c r="U579" s="46"/>
      <c r="V579" s="46"/>
      <c r="W579" s="46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</row>
    <row r="580" spans="2:34" x14ac:dyDescent="0.25">
      <c r="B580" s="46"/>
      <c r="C580" s="46"/>
      <c r="D580" s="46"/>
      <c r="E580" s="46"/>
      <c r="F580" s="46"/>
      <c r="G580" s="2"/>
      <c r="H580" s="2"/>
      <c r="I580" s="2"/>
      <c r="J580" s="2"/>
      <c r="K580" s="2"/>
      <c r="L580" s="6"/>
      <c r="M580" s="6"/>
      <c r="N580" s="6"/>
      <c r="O580" s="6"/>
      <c r="P580" s="6"/>
      <c r="Q580" s="2"/>
      <c r="R580" s="2"/>
      <c r="S580" s="46"/>
      <c r="T580" s="46"/>
      <c r="U580" s="46"/>
      <c r="V580" s="46"/>
      <c r="W580" s="46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</row>
    <row r="581" spans="2:34" x14ac:dyDescent="0.25">
      <c r="B581" s="46"/>
      <c r="C581" s="46"/>
      <c r="D581" s="46"/>
      <c r="E581" s="46"/>
      <c r="F581" s="46"/>
      <c r="G581" s="2"/>
      <c r="H581" s="2"/>
      <c r="I581" s="2"/>
      <c r="J581" s="2"/>
      <c r="K581" s="2"/>
      <c r="L581" s="6"/>
      <c r="M581" s="6"/>
      <c r="N581" s="6"/>
      <c r="O581" s="6"/>
      <c r="P581" s="6"/>
      <c r="Q581" s="2"/>
      <c r="R581" s="2"/>
      <c r="S581" s="46"/>
      <c r="T581" s="46"/>
      <c r="U581" s="46"/>
      <c r="V581" s="46"/>
      <c r="W581" s="46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</row>
    <row r="582" spans="2:34" x14ac:dyDescent="0.25">
      <c r="B582" s="46"/>
      <c r="C582" s="46"/>
      <c r="D582" s="46"/>
      <c r="E582" s="46"/>
      <c r="F582" s="46"/>
      <c r="G582" s="2"/>
      <c r="H582" s="2"/>
      <c r="I582" s="2"/>
      <c r="J582" s="2"/>
      <c r="K582" s="2"/>
      <c r="L582" s="6"/>
      <c r="M582" s="6"/>
      <c r="N582" s="6"/>
      <c r="O582" s="6"/>
      <c r="P582" s="6"/>
      <c r="Q582" s="2"/>
      <c r="R582" s="2"/>
      <c r="S582" s="46"/>
      <c r="T582" s="46"/>
      <c r="U582" s="46"/>
      <c r="V582" s="46"/>
      <c r="W582" s="46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</row>
    <row r="583" spans="2:34" x14ac:dyDescent="0.25">
      <c r="B583" s="46"/>
      <c r="C583" s="46"/>
      <c r="D583" s="46"/>
      <c r="E583" s="46"/>
      <c r="F583" s="46"/>
      <c r="G583" s="2"/>
      <c r="H583" s="2"/>
      <c r="I583" s="2"/>
      <c r="J583" s="2"/>
      <c r="K583" s="2"/>
      <c r="L583" s="6"/>
      <c r="M583" s="6"/>
      <c r="N583" s="6"/>
      <c r="O583" s="6"/>
      <c r="P583" s="6"/>
      <c r="Q583" s="2"/>
      <c r="R583" s="2"/>
      <c r="S583" s="46"/>
      <c r="T583" s="46"/>
      <c r="U583" s="46"/>
      <c r="V583" s="46"/>
      <c r="W583" s="46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</row>
    <row r="584" spans="2:34" x14ac:dyDescent="0.25">
      <c r="B584" s="46"/>
      <c r="C584" s="46"/>
      <c r="D584" s="46"/>
      <c r="E584" s="46"/>
      <c r="F584" s="46"/>
      <c r="G584" s="2"/>
      <c r="H584" s="2"/>
      <c r="I584" s="2"/>
      <c r="J584" s="2"/>
      <c r="K584" s="2"/>
      <c r="L584" s="6"/>
      <c r="M584" s="6"/>
      <c r="N584" s="6"/>
      <c r="O584" s="6"/>
      <c r="P584" s="6"/>
      <c r="Q584" s="2"/>
      <c r="R584" s="2"/>
      <c r="S584" s="46"/>
      <c r="T584" s="46"/>
      <c r="U584" s="46"/>
      <c r="V584" s="46"/>
      <c r="W584" s="46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</row>
    <row r="585" spans="2:34" x14ac:dyDescent="0.25">
      <c r="B585" s="46"/>
      <c r="C585" s="46"/>
      <c r="D585" s="46"/>
      <c r="E585" s="46"/>
      <c r="F585" s="46"/>
      <c r="G585" s="2"/>
      <c r="H585" s="2"/>
      <c r="I585" s="2"/>
      <c r="J585" s="2"/>
      <c r="K585" s="2"/>
      <c r="L585" s="6"/>
      <c r="M585" s="6"/>
      <c r="N585" s="6"/>
      <c r="O585" s="6"/>
      <c r="P585" s="6"/>
      <c r="Q585" s="2"/>
      <c r="R585" s="2"/>
      <c r="S585" s="46"/>
      <c r="T585" s="46"/>
      <c r="U585" s="46"/>
      <c r="V585" s="46"/>
      <c r="W585" s="46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</row>
    <row r="586" spans="2:34" x14ac:dyDescent="0.25">
      <c r="B586" s="46"/>
      <c r="C586" s="46"/>
      <c r="D586" s="46"/>
      <c r="E586" s="46"/>
      <c r="F586" s="46"/>
      <c r="G586" s="2"/>
      <c r="H586" s="2"/>
      <c r="I586" s="2"/>
      <c r="J586" s="2"/>
      <c r="K586" s="2"/>
      <c r="L586" s="6"/>
      <c r="M586" s="6"/>
      <c r="N586" s="6"/>
      <c r="O586" s="6"/>
      <c r="P586" s="6"/>
      <c r="Q586" s="2"/>
      <c r="R586" s="2"/>
      <c r="S586" s="46"/>
      <c r="T586" s="46"/>
      <c r="U586" s="46"/>
      <c r="V586" s="46"/>
      <c r="W586" s="46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</row>
    <row r="587" spans="2:34" x14ac:dyDescent="0.25">
      <c r="B587" s="46"/>
      <c r="C587" s="46"/>
      <c r="D587" s="46"/>
      <c r="E587" s="46"/>
      <c r="F587" s="46"/>
      <c r="G587" s="2"/>
      <c r="H587" s="2"/>
      <c r="I587" s="2"/>
      <c r="J587" s="2"/>
      <c r="K587" s="2"/>
      <c r="L587" s="6"/>
      <c r="M587" s="6"/>
      <c r="N587" s="6"/>
      <c r="O587" s="6"/>
      <c r="P587" s="6"/>
      <c r="Q587" s="2"/>
      <c r="R587" s="2"/>
      <c r="S587" s="46"/>
      <c r="T587" s="46"/>
      <c r="U587" s="46"/>
      <c r="V587" s="46"/>
      <c r="W587" s="46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</row>
    <row r="588" spans="2:34" x14ac:dyDescent="0.25">
      <c r="B588" s="46"/>
      <c r="C588" s="46"/>
      <c r="D588" s="46"/>
      <c r="E588" s="46"/>
      <c r="F588" s="46"/>
      <c r="G588" s="2"/>
      <c r="H588" s="2"/>
      <c r="I588" s="2"/>
      <c r="J588" s="2"/>
      <c r="K588" s="2"/>
      <c r="L588" s="6"/>
      <c r="M588" s="6"/>
      <c r="N588" s="6"/>
      <c r="O588" s="6"/>
      <c r="P588" s="6"/>
      <c r="Q588" s="2"/>
      <c r="R588" s="2"/>
      <c r="S588" s="46"/>
      <c r="T588" s="46"/>
      <c r="U588" s="46"/>
      <c r="V588" s="46"/>
      <c r="W588" s="46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</row>
    <row r="589" spans="2:34" x14ac:dyDescent="0.25">
      <c r="B589" s="46"/>
      <c r="C589" s="46"/>
      <c r="D589" s="46"/>
      <c r="E589" s="46"/>
      <c r="F589" s="46"/>
      <c r="G589" s="2"/>
      <c r="H589" s="2"/>
      <c r="I589" s="2"/>
      <c r="J589" s="2"/>
      <c r="K589" s="2"/>
      <c r="L589" s="6"/>
      <c r="M589" s="6"/>
      <c r="N589" s="6"/>
      <c r="O589" s="6"/>
      <c r="P589" s="6"/>
      <c r="Q589" s="2"/>
      <c r="R589" s="2"/>
      <c r="S589" s="46"/>
      <c r="T589" s="46"/>
      <c r="U589" s="46"/>
      <c r="V589" s="46"/>
      <c r="W589" s="46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</row>
    <row r="590" spans="2:34" x14ac:dyDescent="0.25">
      <c r="B590" s="46"/>
      <c r="C590" s="46"/>
      <c r="D590" s="46"/>
      <c r="E590" s="46"/>
      <c r="F590" s="46"/>
      <c r="G590" s="2"/>
      <c r="H590" s="2"/>
      <c r="I590" s="2"/>
      <c r="J590" s="2"/>
      <c r="K590" s="2"/>
      <c r="L590" s="6"/>
      <c r="M590" s="6"/>
      <c r="N590" s="6"/>
      <c r="O590" s="6"/>
      <c r="P590" s="6"/>
      <c r="Q590" s="2"/>
      <c r="R590" s="2"/>
      <c r="S590" s="46"/>
      <c r="T590" s="46"/>
      <c r="U590" s="46"/>
      <c r="V590" s="46"/>
      <c r="W590" s="46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</row>
    <row r="591" spans="2:34" x14ac:dyDescent="0.25">
      <c r="B591" s="46"/>
      <c r="C591" s="46"/>
      <c r="D591" s="46"/>
      <c r="E591" s="46"/>
      <c r="F591" s="46"/>
      <c r="G591" s="2"/>
      <c r="H591" s="2"/>
      <c r="I591" s="2"/>
      <c r="J591" s="2"/>
      <c r="K591" s="2"/>
      <c r="L591" s="6"/>
      <c r="M591" s="6"/>
      <c r="N591" s="6"/>
      <c r="O591" s="6"/>
      <c r="P591" s="6"/>
      <c r="Q591" s="2"/>
      <c r="R591" s="2"/>
      <c r="S591" s="46"/>
      <c r="T591" s="46"/>
      <c r="U591" s="46"/>
      <c r="V591" s="46"/>
      <c r="W591" s="46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</row>
    <row r="592" spans="2:34" x14ac:dyDescent="0.25">
      <c r="B592" s="46"/>
      <c r="C592" s="46"/>
      <c r="D592" s="46"/>
      <c r="E592" s="46"/>
      <c r="F592" s="46"/>
      <c r="G592" s="2"/>
      <c r="H592" s="2"/>
      <c r="I592" s="2"/>
      <c r="J592" s="2"/>
      <c r="K592" s="2"/>
      <c r="L592" s="6"/>
      <c r="M592" s="6"/>
      <c r="N592" s="6"/>
      <c r="O592" s="6"/>
      <c r="P592" s="6"/>
      <c r="Q592" s="2"/>
      <c r="R592" s="2"/>
      <c r="S592" s="46"/>
      <c r="T592" s="46"/>
      <c r="U592" s="46"/>
      <c r="V592" s="46"/>
      <c r="W592" s="46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</row>
    <row r="593" spans="2:34" x14ac:dyDescent="0.25">
      <c r="B593" s="46"/>
      <c r="C593" s="46"/>
      <c r="D593" s="46"/>
      <c r="E593" s="46"/>
      <c r="F593" s="46"/>
      <c r="G593" s="2"/>
      <c r="H593" s="2"/>
      <c r="I593" s="2"/>
      <c r="J593" s="2"/>
      <c r="K593" s="2"/>
      <c r="L593" s="6"/>
      <c r="M593" s="6"/>
      <c r="N593" s="6"/>
      <c r="O593" s="6"/>
      <c r="P593" s="6"/>
      <c r="Q593" s="2"/>
      <c r="R593" s="2"/>
      <c r="S593" s="46"/>
      <c r="T593" s="46"/>
      <c r="U593" s="46"/>
      <c r="V593" s="46"/>
      <c r="W593" s="46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</row>
    <row r="594" spans="2:34" x14ac:dyDescent="0.25">
      <c r="B594" s="46"/>
      <c r="C594" s="46"/>
      <c r="D594" s="46"/>
      <c r="E594" s="46"/>
      <c r="F594" s="46"/>
      <c r="G594" s="2"/>
      <c r="H594" s="2"/>
      <c r="I594" s="2"/>
      <c r="J594" s="2"/>
      <c r="K594" s="2"/>
      <c r="L594" s="6"/>
      <c r="M594" s="6"/>
      <c r="N594" s="6"/>
      <c r="O594" s="6"/>
      <c r="P594" s="6"/>
      <c r="Q594" s="2"/>
      <c r="R594" s="2"/>
      <c r="S594" s="46"/>
      <c r="T594" s="46"/>
      <c r="U594" s="46"/>
      <c r="V594" s="46"/>
      <c r="W594" s="46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</row>
    <row r="595" spans="2:34" x14ac:dyDescent="0.25">
      <c r="B595" s="46"/>
      <c r="C595" s="46"/>
      <c r="D595" s="46"/>
      <c r="E595" s="46"/>
      <c r="F595" s="46"/>
      <c r="G595" s="2"/>
      <c r="H595" s="2"/>
      <c r="I595" s="2"/>
      <c r="J595" s="2"/>
      <c r="K595" s="2"/>
      <c r="L595" s="6"/>
      <c r="M595" s="6"/>
      <c r="N595" s="6"/>
      <c r="O595" s="6"/>
      <c r="P595" s="6"/>
      <c r="Q595" s="2"/>
      <c r="R595" s="2"/>
      <c r="S595" s="46"/>
      <c r="T595" s="46"/>
      <c r="U595" s="46"/>
      <c r="V595" s="46"/>
      <c r="W595" s="46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</row>
    <row r="596" spans="2:34" x14ac:dyDescent="0.25">
      <c r="B596" s="46"/>
      <c r="C596" s="46"/>
      <c r="D596" s="46"/>
      <c r="E596" s="46"/>
      <c r="F596" s="46"/>
      <c r="G596" s="2"/>
      <c r="H596" s="2"/>
      <c r="I596" s="2"/>
      <c r="J596" s="2"/>
      <c r="K596" s="2"/>
      <c r="L596" s="6"/>
      <c r="M596" s="6"/>
      <c r="N596" s="6"/>
      <c r="O596" s="6"/>
      <c r="P596" s="6"/>
      <c r="Q596" s="2"/>
      <c r="R596" s="2"/>
      <c r="S596" s="46"/>
      <c r="T596" s="46"/>
      <c r="U596" s="46"/>
      <c r="V596" s="46"/>
      <c r="W596" s="46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</row>
    <row r="597" spans="2:34" x14ac:dyDescent="0.25">
      <c r="B597" s="46"/>
      <c r="C597" s="46"/>
      <c r="D597" s="46"/>
      <c r="E597" s="46"/>
      <c r="F597" s="46"/>
      <c r="G597" s="2"/>
      <c r="H597" s="2"/>
      <c r="I597" s="2"/>
      <c r="J597" s="2"/>
      <c r="K597" s="2"/>
      <c r="L597" s="6"/>
      <c r="M597" s="6"/>
      <c r="N597" s="6"/>
      <c r="O597" s="6"/>
      <c r="P597" s="6"/>
      <c r="Q597" s="2"/>
      <c r="R597" s="2"/>
      <c r="S597" s="46"/>
      <c r="T597" s="46"/>
      <c r="U597" s="46"/>
      <c r="V597" s="46"/>
      <c r="W597" s="46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</row>
    <row r="598" spans="2:34" x14ac:dyDescent="0.25">
      <c r="B598" s="46"/>
      <c r="C598" s="46"/>
      <c r="D598" s="46"/>
      <c r="E598" s="46"/>
      <c r="F598" s="46"/>
      <c r="G598" s="2"/>
      <c r="H598" s="2"/>
      <c r="I598" s="2"/>
      <c r="J598" s="2"/>
      <c r="K598" s="2"/>
      <c r="L598" s="6"/>
      <c r="M598" s="6"/>
      <c r="N598" s="6"/>
      <c r="O598" s="6"/>
      <c r="P598" s="6"/>
      <c r="Q598" s="2"/>
      <c r="R598" s="2"/>
      <c r="S598" s="46"/>
      <c r="T598" s="46"/>
      <c r="U598" s="46"/>
      <c r="V598" s="46"/>
      <c r="W598" s="46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</row>
    <row r="599" spans="2:34" x14ac:dyDescent="0.25">
      <c r="B599" s="46"/>
      <c r="C599" s="46"/>
      <c r="D599" s="46"/>
      <c r="E599" s="46"/>
      <c r="F599" s="46"/>
      <c r="G599" s="2"/>
      <c r="H599" s="2"/>
      <c r="I599" s="2"/>
      <c r="J599" s="2"/>
      <c r="K599" s="2"/>
      <c r="L599" s="6"/>
      <c r="M599" s="6"/>
      <c r="N599" s="6"/>
      <c r="O599" s="6"/>
      <c r="P599" s="6"/>
      <c r="Q599" s="2"/>
      <c r="R599" s="2"/>
      <c r="S599" s="46"/>
      <c r="T599" s="46"/>
      <c r="U599" s="46"/>
      <c r="V599" s="46"/>
      <c r="W599" s="46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</row>
    <row r="600" spans="2:34" x14ac:dyDescent="0.25">
      <c r="B600" s="46"/>
      <c r="C600" s="46"/>
      <c r="D600" s="46"/>
      <c r="E600" s="46"/>
      <c r="F600" s="46"/>
      <c r="G600" s="2"/>
      <c r="H600" s="2"/>
      <c r="I600" s="2"/>
      <c r="J600" s="2"/>
      <c r="K600" s="2"/>
      <c r="L600" s="6"/>
      <c r="M600" s="6"/>
      <c r="N600" s="6"/>
      <c r="O600" s="6"/>
      <c r="P600" s="6"/>
      <c r="Q600" s="2"/>
      <c r="R600" s="2"/>
      <c r="S600" s="46"/>
      <c r="T600" s="46"/>
      <c r="U600" s="46"/>
      <c r="V600" s="46"/>
      <c r="W600" s="46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</row>
    <row r="601" spans="2:34" x14ac:dyDescent="0.25">
      <c r="B601" s="46"/>
      <c r="C601" s="46"/>
      <c r="D601" s="46"/>
      <c r="E601" s="46"/>
      <c r="F601" s="46"/>
      <c r="G601" s="2"/>
      <c r="H601" s="2"/>
      <c r="I601" s="2"/>
      <c r="J601" s="2"/>
      <c r="K601" s="2"/>
      <c r="L601" s="6"/>
      <c r="M601" s="6"/>
      <c r="N601" s="6"/>
      <c r="O601" s="6"/>
      <c r="P601" s="6"/>
      <c r="Q601" s="2"/>
      <c r="R601" s="2"/>
      <c r="S601" s="46"/>
      <c r="T601" s="46"/>
      <c r="U601" s="46"/>
      <c r="V601" s="46"/>
      <c r="W601" s="46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</row>
    <row r="602" spans="2:34" x14ac:dyDescent="0.25">
      <c r="B602" s="46"/>
      <c r="C602" s="46"/>
      <c r="D602" s="46"/>
      <c r="E602" s="46"/>
      <c r="F602" s="46"/>
      <c r="G602" s="2"/>
      <c r="H602" s="2"/>
      <c r="I602" s="2"/>
      <c r="J602" s="2"/>
      <c r="K602" s="2"/>
      <c r="L602" s="6"/>
      <c r="M602" s="6"/>
      <c r="N602" s="6"/>
      <c r="O602" s="6"/>
      <c r="P602" s="6"/>
      <c r="Q602" s="2"/>
      <c r="R602" s="2"/>
      <c r="S602" s="46"/>
      <c r="T602" s="46"/>
      <c r="U602" s="46"/>
      <c r="V602" s="46"/>
      <c r="W602" s="46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</row>
    <row r="603" spans="2:34" x14ac:dyDescent="0.25">
      <c r="B603" s="46"/>
      <c r="C603" s="46"/>
      <c r="D603" s="46"/>
      <c r="E603" s="46"/>
      <c r="F603" s="46"/>
      <c r="G603" s="2"/>
      <c r="H603" s="2"/>
      <c r="I603" s="2"/>
      <c r="J603" s="2"/>
      <c r="K603" s="2"/>
      <c r="L603" s="6"/>
      <c r="M603" s="6"/>
      <c r="N603" s="6"/>
      <c r="O603" s="6"/>
      <c r="P603" s="6"/>
      <c r="Q603" s="2"/>
      <c r="R603" s="2"/>
      <c r="S603" s="46"/>
      <c r="T603" s="46"/>
      <c r="U603" s="46"/>
      <c r="V603" s="46"/>
      <c r="W603" s="46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</row>
    <row r="604" spans="2:34" x14ac:dyDescent="0.25">
      <c r="B604" s="46"/>
      <c r="C604" s="46"/>
      <c r="D604" s="46"/>
      <c r="E604" s="46"/>
      <c r="F604" s="46"/>
      <c r="G604" s="2"/>
      <c r="H604" s="2"/>
      <c r="I604" s="2"/>
      <c r="J604" s="2"/>
      <c r="K604" s="2"/>
      <c r="L604" s="6"/>
      <c r="M604" s="6"/>
      <c r="N604" s="6"/>
      <c r="O604" s="6"/>
      <c r="P604" s="6"/>
      <c r="Q604" s="2"/>
      <c r="R604" s="2"/>
      <c r="S604" s="46"/>
      <c r="T604" s="46"/>
      <c r="U604" s="46"/>
      <c r="V604" s="46"/>
      <c r="W604" s="46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</row>
    <row r="605" spans="2:34" x14ac:dyDescent="0.25">
      <c r="B605" s="46"/>
      <c r="C605" s="46"/>
      <c r="D605" s="46"/>
      <c r="E605" s="46"/>
      <c r="F605" s="46"/>
      <c r="G605" s="2"/>
      <c r="H605" s="2"/>
      <c r="I605" s="2"/>
      <c r="J605" s="2"/>
      <c r="K605" s="2"/>
      <c r="L605" s="6"/>
      <c r="M605" s="6"/>
      <c r="N605" s="6"/>
      <c r="O605" s="6"/>
      <c r="P605" s="6"/>
      <c r="Q605" s="2"/>
      <c r="R605" s="2"/>
      <c r="S605" s="46"/>
      <c r="T605" s="46"/>
      <c r="U605" s="46"/>
      <c r="V605" s="46"/>
      <c r="W605" s="46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</row>
    <row r="606" spans="2:34" x14ac:dyDescent="0.25">
      <c r="B606" s="46"/>
      <c r="C606" s="46"/>
      <c r="D606" s="46"/>
      <c r="E606" s="46"/>
      <c r="F606" s="46"/>
      <c r="G606" s="2"/>
      <c r="H606" s="2"/>
      <c r="I606" s="2"/>
      <c r="J606" s="2"/>
      <c r="K606" s="2"/>
      <c r="L606" s="6"/>
      <c r="M606" s="6"/>
      <c r="N606" s="6"/>
      <c r="O606" s="6"/>
      <c r="P606" s="6"/>
      <c r="Q606" s="2"/>
      <c r="R606" s="2"/>
      <c r="S606" s="46"/>
      <c r="T606" s="46"/>
      <c r="U606" s="46"/>
      <c r="V606" s="46"/>
      <c r="W606" s="46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</row>
    <row r="607" spans="2:34" x14ac:dyDescent="0.25">
      <c r="B607" s="46"/>
      <c r="C607" s="46"/>
      <c r="D607" s="46"/>
      <c r="E607" s="46"/>
      <c r="F607" s="46"/>
      <c r="G607" s="2"/>
      <c r="H607" s="2"/>
      <c r="I607" s="2"/>
      <c r="J607" s="2"/>
      <c r="K607" s="2"/>
      <c r="L607" s="6"/>
      <c r="M607" s="6"/>
      <c r="N607" s="6"/>
      <c r="O607" s="6"/>
      <c r="P607" s="6"/>
      <c r="Q607" s="2"/>
      <c r="R607" s="2"/>
      <c r="S607" s="46"/>
      <c r="T607" s="46"/>
      <c r="U607" s="46"/>
      <c r="V607" s="46"/>
      <c r="W607" s="46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</row>
    <row r="608" spans="2:34" x14ac:dyDescent="0.25">
      <c r="B608" s="46"/>
      <c r="C608" s="46"/>
      <c r="D608" s="46"/>
      <c r="E608" s="46"/>
      <c r="F608" s="46"/>
      <c r="G608" s="2"/>
      <c r="H608" s="2"/>
      <c r="I608" s="2"/>
      <c r="J608" s="2"/>
      <c r="K608" s="2"/>
      <c r="L608" s="6"/>
      <c r="M608" s="6"/>
      <c r="N608" s="6"/>
      <c r="O608" s="6"/>
      <c r="P608" s="6"/>
      <c r="Q608" s="2"/>
      <c r="R608" s="2"/>
      <c r="S608" s="46"/>
      <c r="T608" s="46"/>
      <c r="U608" s="46"/>
      <c r="V608" s="46"/>
      <c r="W608" s="46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</row>
    <row r="609" spans="2:34" x14ac:dyDescent="0.25">
      <c r="B609" s="46"/>
      <c r="C609" s="46"/>
      <c r="D609" s="46"/>
      <c r="E609" s="46"/>
      <c r="F609" s="46"/>
      <c r="G609" s="2"/>
      <c r="H609" s="2"/>
      <c r="I609" s="2"/>
      <c r="J609" s="2"/>
      <c r="K609" s="2"/>
      <c r="L609" s="6"/>
      <c r="M609" s="6"/>
      <c r="N609" s="6"/>
      <c r="O609" s="6"/>
      <c r="P609" s="6"/>
      <c r="Q609" s="2"/>
      <c r="R609" s="2"/>
      <c r="S609" s="46"/>
      <c r="T609" s="46"/>
      <c r="U609" s="46"/>
      <c r="V609" s="46"/>
      <c r="W609" s="46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</row>
    <row r="610" spans="2:34" x14ac:dyDescent="0.25">
      <c r="B610" s="46"/>
      <c r="C610" s="46"/>
      <c r="D610" s="46"/>
      <c r="E610" s="46"/>
      <c r="F610" s="46"/>
      <c r="G610" s="2"/>
      <c r="H610" s="2"/>
      <c r="I610" s="2"/>
      <c r="J610" s="2"/>
      <c r="K610" s="2"/>
      <c r="L610" s="6"/>
      <c r="M610" s="6"/>
      <c r="N610" s="6"/>
      <c r="O610" s="6"/>
      <c r="P610" s="6"/>
      <c r="Q610" s="2"/>
      <c r="R610" s="2"/>
      <c r="S610" s="46"/>
      <c r="T610" s="46"/>
      <c r="U610" s="46"/>
      <c r="V610" s="46"/>
      <c r="W610" s="46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</row>
    <row r="611" spans="2:34" x14ac:dyDescent="0.25">
      <c r="B611" s="46"/>
      <c r="C611" s="46"/>
      <c r="D611" s="46"/>
      <c r="E611" s="46"/>
      <c r="F611" s="46"/>
      <c r="G611" s="2"/>
      <c r="H611" s="2"/>
      <c r="I611" s="2"/>
      <c r="J611" s="2"/>
      <c r="K611" s="2"/>
      <c r="L611" s="6"/>
      <c r="M611" s="6"/>
      <c r="N611" s="6"/>
      <c r="O611" s="6"/>
      <c r="P611" s="6"/>
      <c r="Q611" s="2"/>
      <c r="R611" s="2"/>
      <c r="S611" s="46"/>
      <c r="T611" s="46"/>
      <c r="U611" s="46"/>
      <c r="V611" s="46"/>
      <c r="W611" s="46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</row>
    <row r="612" spans="2:34" x14ac:dyDescent="0.25">
      <c r="B612" s="46"/>
      <c r="C612" s="46"/>
      <c r="D612" s="46"/>
      <c r="E612" s="46"/>
      <c r="F612" s="46"/>
      <c r="G612" s="2"/>
      <c r="H612" s="2"/>
      <c r="I612" s="2"/>
      <c r="J612" s="2"/>
      <c r="K612" s="2"/>
      <c r="L612" s="6"/>
      <c r="M612" s="6"/>
      <c r="N612" s="6"/>
      <c r="O612" s="6"/>
      <c r="P612" s="6"/>
      <c r="Q612" s="2"/>
      <c r="R612" s="2"/>
      <c r="S612" s="46"/>
      <c r="T612" s="46"/>
      <c r="U612" s="46"/>
      <c r="V612" s="46"/>
      <c r="W612" s="46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</row>
    <row r="613" spans="2:34" x14ac:dyDescent="0.25">
      <c r="B613" s="46"/>
      <c r="C613" s="46"/>
      <c r="D613" s="46"/>
      <c r="E613" s="46"/>
      <c r="F613" s="46"/>
      <c r="G613" s="2"/>
      <c r="H613" s="2"/>
      <c r="I613" s="2"/>
      <c r="J613" s="2"/>
      <c r="K613" s="2"/>
      <c r="L613" s="6"/>
      <c r="M613" s="6"/>
      <c r="N613" s="6"/>
      <c r="O613" s="6"/>
      <c r="P613" s="6"/>
      <c r="Q613" s="2"/>
      <c r="R613" s="2"/>
      <c r="S613" s="46"/>
      <c r="T613" s="46"/>
      <c r="U613" s="46"/>
      <c r="V613" s="46"/>
      <c r="W613" s="46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</row>
    <row r="614" spans="2:34" x14ac:dyDescent="0.25">
      <c r="B614" s="46"/>
      <c r="C614" s="46"/>
      <c r="D614" s="46"/>
      <c r="E614" s="46"/>
      <c r="F614" s="46"/>
      <c r="G614" s="2"/>
      <c r="H614" s="2"/>
      <c r="I614" s="2"/>
      <c r="J614" s="2"/>
      <c r="K614" s="2"/>
      <c r="L614" s="6"/>
      <c r="M614" s="6"/>
      <c r="N614" s="6"/>
      <c r="O614" s="6"/>
      <c r="P614" s="6"/>
      <c r="Q614" s="2"/>
      <c r="R614" s="2"/>
      <c r="S614" s="46"/>
      <c r="T614" s="46"/>
      <c r="U614" s="46"/>
      <c r="V614" s="46"/>
      <c r="W614" s="46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</row>
    <row r="615" spans="2:34" x14ac:dyDescent="0.25">
      <c r="B615" s="46"/>
      <c r="C615" s="46"/>
      <c r="D615" s="46"/>
      <c r="E615" s="46"/>
      <c r="F615" s="46"/>
      <c r="G615" s="2"/>
      <c r="H615" s="2"/>
      <c r="I615" s="2"/>
      <c r="J615" s="2"/>
      <c r="K615" s="2"/>
      <c r="L615" s="6"/>
      <c r="M615" s="6"/>
      <c r="N615" s="6"/>
      <c r="O615" s="6"/>
      <c r="P615" s="6"/>
      <c r="Q615" s="2"/>
      <c r="R615" s="2"/>
      <c r="S615" s="46"/>
      <c r="T615" s="46"/>
      <c r="U615" s="46"/>
      <c r="V615" s="46"/>
      <c r="W615" s="46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</row>
    <row r="616" spans="2:34" x14ac:dyDescent="0.25">
      <c r="B616" s="46"/>
      <c r="C616" s="46"/>
      <c r="D616" s="46"/>
      <c r="E616" s="46"/>
      <c r="F616" s="46"/>
      <c r="G616" s="2"/>
      <c r="H616" s="2"/>
      <c r="I616" s="2"/>
      <c r="J616" s="2"/>
      <c r="K616" s="2"/>
      <c r="L616" s="6"/>
      <c r="M616" s="6"/>
      <c r="N616" s="6"/>
      <c r="O616" s="6"/>
      <c r="P616" s="6"/>
      <c r="Q616" s="2"/>
      <c r="R616" s="2"/>
      <c r="S616" s="46"/>
      <c r="T616" s="46"/>
      <c r="U616" s="46"/>
      <c r="V616" s="46"/>
      <c r="W616" s="46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</row>
    <row r="617" spans="2:34" x14ac:dyDescent="0.25">
      <c r="B617" s="46"/>
      <c r="C617" s="46"/>
      <c r="D617" s="46"/>
      <c r="E617" s="46"/>
      <c r="F617" s="46"/>
      <c r="G617" s="2"/>
      <c r="H617" s="2"/>
      <c r="I617" s="2"/>
      <c r="J617" s="2"/>
      <c r="K617" s="2"/>
      <c r="L617" s="6"/>
      <c r="M617" s="6"/>
      <c r="N617" s="6"/>
      <c r="O617" s="6"/>
      <c r="P617" s="6"/>
      <c r="Q617" s="2"/>
      <c r="R617" s="2"/>
      <c r="S617" s="46"/>
      <c r="T617" s="46"/>
      <c r="U617" s="46"/>
      <c r="V617" s="46"/>
      <c r="W617" s="46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</row>
    <row r="618" spans="2:34" x14ac:dyDescent="0.25">
      <c r="B618" s="46"/>
      <c r="C618" s="46"/>
      <c r="D618" s="46"/>
      <c r="E618" s="46"/>
      <c r="F618" s="46"/>
      <c r="G618" s="2"/>
      <c r="H618" s="2"/>
      <c r="I618" s="2"/>
      <c r="J618" s="2"/>
      <c r="K618" s="2"/>
      <c r="L618" s="6"/>
      <c r="M618" s="6"/>
      <c r="N618" s="6"/>
      <c r="O618" s="6"/>
      <c r="P618" s="6"/>
      <c r="Q618" s="2"/>
      <c r="R618" s="2"/>
      <c r="S618" s="46"/>
      <c r="T618" s="46"/>
      <c r="U618" s="46"/>
      <c r="V618" s="46"/>
      <c r="W618" s="46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</row>
    <row r="619" spans="2:34" x14ac:dyDescent="0.25">
      <c r="B619" s="46"/>
      <c r="C619" s="46"/>
      <c r="D619" s="46"/>
      <c r="E619" s="46"/>
      <c r="F619" s="46"/>
      <c r="G619" s="2"/>
      <c r="H619" s="2"/>
      <c r="I619" s="2"/>
      <c r="J619" s="2"/>
      <c r="K619" s="2"/>
      <c r="L619" s="6"/>
      <c r="M619" s="6"/>
      <c r="N619" s="6"/>
      <c r="O619" s="6"/>
      <c r="P619" s="6"/>
      <c r="Q619" s="2"/>
      <c r="R619" s="2"/>
      <c r="S619" s="46"/>
      <c r="T619" s="46"/>
      <c r="U619" s="46"/>
      <c r="V619" s="46"/>
      <c r="W619" s="46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</row>
    <row r="620" spans="2:34" x14ac:dyDescent="0.25">
      <c r="B620" s="46"/>
      <c r="C620" s="46"/>
      <c r="D620" s="46"/>
      <c r="E620" s="46"/>
      <c r="F620" s="46"/>
      <c r="G620" s="2"/>
      <c r="H620" s="2"/>
      <c r="I620" s="2"/>
      <c r="J620" s="2"/>
      <c r="K620" s="2"/>
      <c r="L620" s="6"/>
      <c r="M620" s="6"/>
      <c r="N620" s="6"/>
      <c r="O620" s="6"/>
      <c r="P620" s="6"/>
      <c r="Q620" s="2"/>
      <c r="R620" s="2"/>
      <c r="S620" s="46"/>
      <c r="T620" s="46"/>
      <c r="U620" s="46"/>
      <c r="V620" s="46"/>
      <c r="W620" s="46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</row>
    <row r="621" spans="2:34" x14ac:dyDescent="0.25">
      <c r="B621" s="46"/>
      <c r="C621" s="46"/>
      <c r="D621" s="46"/>
      <c r="E621" s="46"/>
      <c r="F621" s="46"/>
      <c r="G621" s="2"/>
      <c r="H621" s="2"/>
      <c r="I621" s="2"/>
      <c r="J621" s="2"/>
      <c r="K621" s="2"/>
      <c r="L621" s="6"/>
      <c r="M621" s="6"/>
      <c r="N621" s="6"/>
      <c r="O621" s="6"/>
      <c r="P621" s="6"/>
      <c r="Q621" s="2"/>
      <c r="R621" s="2"/>
      <c r="S621" s="46"/>
      <c r="T621" s="46"/>
      <c r="U621" s="46"/>
      <c r="V621" s="46"/>
      <c r="W621" s="46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</row>
    <row r="622" spans="2:34" x14ac:dyDescent="0.25">
      <c r="B622" s="46"/>
      <c r="C622" s="46"/>
      <c r="D622" s="46"/>
      <c r="E622" s="46"/>
      <c r="F622" s="46"/>
      <c r="G622" s="2"/>
      <c r="H622" s="2"/>
      <c r="I622" s="2"/>
      <c r="J622" s="2"/>
      <c r="K622" s="2"/>
      <c r="L622" s="6"/>
      <c r="M622" s="6"/>
      <c r="N622" s="6"/>
      <c r="O622" s="6"/>
      <c r="P622" s="6"/>
      <c r="Q622" s="2"/>
      <c r="R622" s="2"/>
      <c r="S622" s="46"/>
      <c r="T622" s="46"/>
      <c r="U622" s="46"/>
      <c r="V622" s="46"/>
      <c r="W622" s="46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</row>
    <row r="623" spans="2:34" x14ac:dyDescent="0.25">
      <c r="B623" s="46"/>
      <c r="C623" s="46"/>
      <c r="D623" s="46"/>
      <c r="E623" s="46"/>
      <c r="F623" s="46"/>
      <c r="G623" s="2"/>
      <c r="H623" s="2"/>
      <c r="I623" s="2"/>
      <c r="J623" s="2"/>
      <c r="K623" s="2"/>
      <c r="L623" s="6"/>
      <c r="M623" s="6"/>
      <c r="N623" s="6"/>
      <c r="O623" s="6"/>
      <c r="P623" s="6"/>
      <c r="Q623" s="2"/>
      <c r="R623" s="2"/>
      <c r="S623" s="46"/>
      <c r="T623" s="46"/>
      <c r="U623" s="46"/>
      <c r="V623" s="46"/>
      <c r="W623" s="46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</row>
    <row r="624" spans="2:34" x14ac:dyDescent="0.25">
      <c r="B624" s="46"/>
      <c r="C624" s="46"/>
      <c r="D624" s="46"/>
      <c r="E624" s="46"/>
      <c r="F624" s="46"/>
      <c r="G624" s="2"/>
      <c r="H624" s="2"/>
      <c r="I624" s="2"/>
      <c r="J624" s="2"/>
      <c r="K624" s="2"/>
      <c r="L624" s="6"/>
      <c r="M624" s="6"/>
      <c r="N624" s="6"/>
      <c r="O624" s="6"/>
      <c r="P624" s="6"/>
      <c r="Q624" s="2"/>
      <c r="R624" s="2"/>
      <c r="S624" s="46"/>
      <c r="T624" s="46"/>
      <c r="U624" s="46"/>
      <c r="V624" s="46"/>
      <c r="W624" s="46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</row>
    <row r="625" spans="2:34" x14ac:dyDescent="0.25">
      <c r="B625" s="46"/>
      <c r="C625" s="46"/>
      <c r="D625" s="46"/>
      <c r="E625" s="46"/>
      <c r="F625" s="46"/>
      <c r="G625" s="2"/>
      <c r="H625" s="2"/>
      <c r="I625" s="2"/>
      <c r="J625" s="2"/>
      <c r="K625" s="2"/>
      <c r="L625" s="6"/>
      <c r="M625" s="6"/>
      <c r="N625" s="6"/>
      <c r="O625" s="6"/>
      <c r="P625" s="6"/>
      <c r="Q625" s="2"/>
      <c r="R625" s="2"/>
      <c r="S625" s="46"/>
      <c r="T625" s="46"/>
      <c r="U625" s="46"/>
      <c r="V625" s="46"/>
      <c r="W625" s="46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</row>
    <row r="626" spans="2:34" x14ac:dyDescent="0.25">
      <c r="B626" s="46"/>
      <c r="C626" s="46"/>
      <c r="D626" s="46"/>
      <c r="E626" s="46"/>
      <c r="F626" s="46"/>
      <c r="G626" s="2"/>
      <c r="H626" s="2"/>
      <c r="I626" s="2"/>
      <c r="J626" s="2"/>
      <c r="K626" s="2"/>
      <c r="L626" s="6"/>
      <c r="M626" s="6"/>
      <c r="N626" s="6"/>
      <c r="O626" s="6"/>
      <c r="P626" s="6"/>
      <c r="Q626" s="2"/>
      <c r="R626" s="2"/>
      <c r="S626" s="46"/>
      <c r="T626" s="46"/>
      <c r="U626" s="46"/>
      <c r="V626" s="46"/>
      <c r="W626" s="46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</row>
    <row r="627" spans="2:34" x14ac:dyDescent="0.25">
      <c r="B627" s="46"/>
      <c r="C627" s="46"/>
      <c r="D627" s="46"/>
      <c r="E627" s="46"/>
      <c r="F627" s="46"/>
      <c r="G627" s="2"/>
      <c r="H627" s="2"/>
      <c r="I627" s="2"/>
      <c r="J627" s="2"/>
      <c r="K627" s="2"/>
      <c r="L627" s="6"/>
      <c r="M627" s="6"/>
      <c r="N627" s="6"/>
      <c r="O627" s="6"/>
      <c r="P627" s="6"/>
      <c r="Q627" s="2"/>
      <c r="R627" s="2"/>
      <c r="S627" s="46"/>
      <c r="T627" s="46"/>
      <c r="U627" s="46"/>
      <c r="V627" s="46"/>
      <c r="W627" s="46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</row>
    <row r="628" spans="2:34" x14ac:dyDescent="0.25">
      <c r="B628" s="46"/>
      <c r="C628" s="46"/>
      <c r="D628" s="46"/>
      <c r="E628" s="46"/>
      <c r="F628" s="46"/>
      <c r="G628" s="2"/>
      <c r="H628" s="2"/>
      <c r="I628" s="2"/>
      <c r="J628" s="2"/>
      <c r="K628" s="2"/>
      <c r="L628" s="6"/>
      <c r="M628" s="6"/>
      <c r="N628" s="6"/>
      <c r="O628" s="6"/>
      <c r="P628" s="6"/>
      <c r="Q628" s="2"/>
      <c r="R628" s="2"/>
      <c r="S628" s="46"/>
      <c r="T628" s="46"/>
      <c r="U628" s="46"/>
      <c r="V628" s="46"/>
      <c r="W628" s="46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</row>
    <row r="629" spans="2:34" x14ac:dyDescent="0.25">
      <c r="B629" s="46"/>
      <c r="C629" s="46"/>
      <c r="D629" s="46"/>
      <c r="E629" s="46"/>
      <c r="F629" s="46"/>
      <c r="G629" s="2"/>
      <c r="H629" s="2"/>
      <c r="I629" s="2"/>
      <c r="J629" s="2"/>
      <c r="K629" s="2"/>
      <c r="L629" s="6"/>
      <c r="M629" s="6"/>
      <c r="N629" s="6"/>
      <c r="O629" s="6"/>
      <c r="P629" s="6"/>
      <c r="Q629" s="2"/>
      <c r="R629" s="2"/>
      <c r="S629" s="46"/>
      <c r="T629" s="46"/>
      <c r="U629" s="46"/>
      <c r="V629" s="46"/>
      <c r="W629" s="46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</row>
    <row r="630" spans="2:34" x14ac:dyDescent="0.25">
      <c r="B630" s="46"/>
      <c r="C630" s="46"/>
      <c r="D630" s="46"/>
      <c r="E630" s="46"/>
      <c r="F630" s="46"/>
      <c r="G630" s="2"/>
      <c r="H630" s="2"/>
      <c r="I630" s="2"/>
      <c r="J630" s="2"/>
      <c r="K630" s="2"/>
      <c r="L630" s="6"/>
      <c r="M630" s="6"/>
      <c r="N630" s="6"/>
      <c r="O630" s="6"/>
      <c r="P630" s="6"/>
      <c r="Q630" s="2"/>
      <c r="R630" s="2"/>
      <c r="S630" s="46"/>
      <c r="T630" s="46"/>
      <c r="U630" s="46"/>
      <c r="V630" s="46"/>
      <c r="W630" s="46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</row>
    <row r="631" spans="2:34" x14ac:dyDescent="0.25">
      <c r="B631" s="46"/>
      <c r="C631" s="46"/>
      <c r="D631" s="46"/>
      <c r="E631" s="46"/>
      <c r="F631" s="46"/>
      <c r="G631" s="2"/>
      <c r="H631" s="2"/>
      <c r="I631" s="2"/>
      <c r="J631" s="2"/>
      <c r="K631" s="2"/>
      <c r="L631" s="6"/>
      <c r="M631" s="6"/>
      <c r="N631" s="6"/>
      <c r="O631" s="6"/>
      <c r="P631" s="6"/>
      <c r="Q631" s="2"/>
      <c r="R631" s="2"/>
      <c r="S631" s="46"/>
      <c r="T631" s="46"/>
      <c r="U631" s="46"/>
      <c r="V631" s="46"/>
      <c r="W631" s="46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</row>
    <row r="632" spans="2:34" x14ac:dyDescent="0.25">
      <c r="B632" s="46"/>
      <c r="C632" s="46"/>
      <c r="D632" s="46"/>
      <c r="E632" s="46"/>
      <c r="F632" s="46"/>
      <c r="G632" s="2"/>
      <c r="H632" s="2"/>
      <c r="I632" s="2"/>
      <c r="J632" s="2"/>
      <c r="K632" s="2"/>
      <c r="L632" s="6"/>
      <c r="M632" s="6"/>
      <c r="N632" s="6"/>
      <c r="O632" s="6"/>
      <c r="P632" s="6"/>
      <c r="Q632" s="2"/>
      <c r="R632" s="2"/>
      <c r="S632" s="46"/>
      <c r="T632" s="46"/>
      <c r="U632" s="46"/>
      <c r="V632" s="46"/>
      <c r="W632" s="46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</row>
    <row r="633" spans="2:34" x14ac:dyDescent="0.25">
      <c r="B633" s="46"/>
      <c r="C633" s="46"/>
      <c r="D633" s="46"/>
      <c r="E633" s="46"/>
      <c r="F633" s="46"/>
      <c r="G633" s="2"/>
      <c r="H633" s="2"/>
      <c r="I633" s="2"/>
      <c r="J633" s="2"/>
      <c r="K633" s="2"/>
      <c r="L633" s="6"/>
      <c r="M633" s="6"/>
      <c r="N633" s="6"/>
      <c r="O633" s="6"/>
      <c r="P633" s="6"/>
      <c r="Q633" s="2"/>
      <c r="R633" s="2"/>
      <c r="S633" s="46"/>
      <c r="T633" s="46"/>
      <c r="U633" s="46"/>
      <c r="V633" s="46"/>
      <c r="W633" s="46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</row>
    <row r="634" spans="2:34" x14ac:dyDescent="0.25">
      <c r="B634" s="46"/>
      <c r="C634" s="46"/>
      <c r="D634" s="46"/>
      <c r="E634" s="46"/>
      <c r="F634" s="46"/>
      <c r="G634" s="2"/>
      <c r="H634" s="2"/>
      <c r="I634" s="2"/>
      <c r="J634" s="2"/>
      <c r="K634" s="2"/>
      <c r="L634" s="6"/>
      <c r="M634" s="6"/>
      <c r="N634" s="6"/>
      <c r="O634" s="6"/>
      <c r="P634" s="6"/>
      <c r="Q634" s="2"/>
      <c r="R634" s="2"/>
      <c r="S634" s="46"/>
      <c r="T634" s="46"/>
      <c r="U634" s="46"/>
      <c r="V634" s="46"/>
      <c r="W634" s="46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</row>
    <row r="635" spans="2:34" x14ac:dyDescent="0.25">
      <c r="B635" s="46"/>
      <c r="C635" s="46"/>
      <c r="D635" s="46"/>
      <c r="E635" s="46"/>
      <c r="F635" s="46"/>
      <c r="G635" s="2"/>
      <c r="H635" s="2"/>
      <c r="I635" s="2"/>
      <c r="J635" s="2"/>
      <c r="K635" s="2"/>
      <c r="L635" s="6"/>
      <c r="M635" s="6"/>
      <c r="N635" s="6"/>
      <c r="O635" s="6"/>
      <c r="P635" s="6"/>
      <c r="Q635" s="2"/>
      <c r="R635" s="2"/>
      <c r="S635" s="46"/>
      <c r="T635" s="46"/>
      <c r="U635" s="46"/>
      <c r="V635" s="46"/>
      <c r="W635" s="46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</row>
    <row r="636" spans="2:34" x14ac:dyDescent="0.25">
      <c r="B636" s="46"/>
      <c r="C636" s="46"/>
      <c r="D636" s="46"/>
      <c r="E636" s="46"/>
      <c r="F636" s="46"/>
      <c r="G636" s="2"/>
      <c r="H636" s="2"/>
      <c r="I636" s="2"/>
      <c r="J636" s="2"/>
      <c r="K636" s="2"/>
      <c r="L636" s="6"/>
      <c r="M636" s="6"/>
      <c r="N636" s="6"/>
      <c r="O636" s="6"/>
      <c r="P636" s="6"/>
      <c r="Q636" s="2"/>
      <c r="R636" s="2"/>
      <c r="S636" s="46"/>
      <c r="T636" s="46"/>
      <c r="U636" s="46"/>
      <c r="V636" s="46"/>
      <c r="W636" s="46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</row>
    <row r="637" spans="2:34" x14ac:dyDescent="0.25">
      <c r="B637" s="46"/>
      <c r="C637" s="46"/>
      <c r="D637" s="46"/>
      <c r="E637" s="46"/>
      <c r="F637" s="46"/>
      <c r="G637" s="2"/>
      <c r="H637" s="2"/>
      <c r="I637" s="2"/>
      <c r="J637" s="2"/>
      <c r="K637" s="2"/>
      <c r="L637" s="6"/>
      <c r="M637" s="6"/>
      <c r="N637" s="6"/>
      <c r="O637" s="6"/>
      <c r="P637" s="6"/>
      <c r="Q637" s="2"/>
      <c r="R637" s="2"/>
      <c r="S637" s="46"/>
      <c r="T637" s="46"/>
      <c r="U637" s="46"/>
      <c r="V637" s="46"/>
      <c r="W637" s="46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</row>
    <row r="638" spans="2:34" x14ac:dyDescent="0.25">
      <c r="B638" s="46"/>
      <c r="C638" s="46"/>
      <c r="D638" s="46"/>
      <c r="E638" s="46"/>
      <c r="F638" s="46"/>
      <c r="G638" s="2"/>
      <c r="H638" s="2"/>
      <c r="I638" s="2"/>
      <c r="J638" s="2"/>
      <c r="K638" s="2"/>
      <c r="L638" s="6"/>
      <c r="M638" s="6"/>
      <c r="N638" s="6"/>
      <c r="O638" s="6"/>
      <c r="P638" s="6"/>
      <c r="Q638" s="2"/>
      <c r="R638" s="2"/>
      <c r="S638" s="46"/>
      <c r="T638" s="46"/>
      <c r="U638" s="46"/>
      <c r="V638" s="46"/>
      <c r="W638" s="46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</row>
    <row r="639" spans="2:34" x14ac:dyDescent="0.25">
      <c r="B639" s="46"/>
      <c r="C639" s="46"/>
      <c r="D639" s="46"/>
      <c r="E639" s="46"/>
      <c r="F639" s="46"/>
      <c r="G639" s="2"/>
      <c r="H639" s="2"/>
      <c r="I639" s="2"/>
      <c r="J639" s="2"/>
      <c r="K639" s="2"/>
      <c r="L639" s="6"/>
      <c r="M639" s="6"/>
      <c r="N639" s="6"/>
      <c r="O639" s="6"/>
      <c r="P639" s="6"/>
      <c r="Q639" s="2"/>
      <c r="R639" s="2"/>
      <c r="S639" s="46"/>
      <c r="T639" s="46"/>
      <c r="U639" s="46"/>
      <c r="V639" s="46"/>
      <c r="W639" s="46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</row>
    <row r="640" spans="2:34" x14ac:dyDescent="0.25">
      <c r="B640" s="46"/>
      <c r="C640" s="46"/>
      <c r="D640" s="46"/>
      <c r="E640" s="46"/>
      <c r="F640" s="46"/>
      <c r="G640" s="2"/>
      <c r="H640" s="2"/>
      <c r="I640" s="2"/>
      <c r="J640" s="2"/>
      <c r="K640" s="2"/>
      <c r="L640" s="6"/>
      <c r="M640" s="6"/>
      <c r="N640" s="6"/>
      <c r="O640" s="6"/>
      <c r="P640" s="6"/>
      <c r="Q640" s="2"/>
      <c r="R640" s="2"/>
      <c r="S640" s="46"/>
      <c r="T640" s="46"/>
      <c r="U640" s="46"/>
      <c r="V640" s="46"/>
      <c r="W640" s="46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</row>
    <row r="641" spans="2:34" x14ac:dyDescent="0.25">
      <c r="B641" s="46"/>
      <c r="C641" s="46"/>
      <c r="D641" s="46"/>
      <c r="E641" s="46"/>
      <c r="F641" s="46"/>
      <c r="G641" s="2"/>
      <c r="H641" s="2"/>
      <c r="I641" s="2"/>
      <c r="J641" s="2"/>
      <c r="K641" s="2"/>
      <c r="L641" s="6"/>
      <c r="M641" s="6"/>
      <c r="N641" s="6"/>
      <c r="O641" s="6"/>
      <c r="P641" s="6"/>
      <c r="Q641" s="2"/>
      <c r="R641" s="2"/>
      <c r="S641" s="46"/>
      <c r="T641" s="46"/>
      <c r="U641" s="46"/>
      <c r="V641" s="46"/>
      <c r="W641" s="46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</row>
    <row r="642" spans="2:34" x14ac:dyDescent="0.25">
      <c r="B642" s="46"/>
      <c r="C642" s="46"/>
      <c r="D642" s="46"/>
      <c r="E642" s="46"/>
      <c r="F642" s="46"/>
      <c r="G642" s="2"/>
      <c r="H642" s="2"/>
      <c r="I642" s="2"/>
      <c r="J642" s="2"/>
      <c r="K642" s="2"/>
      <c r="L642" s="6"/>
      <c r="M642" s="6"/>
      <c r="N642" s="6"/>
      <c r="O642" s="6"/>
      <c r="P642" s="6"/>
      <c r="Q642" s="2"/>
      <c r="R642" s="2"/>
      <c r="S642" s="46"/>
      <c r="T642" s="46"/>
      <c r="U642" s="46"/>
      <c r="V642" s="46"/>
      <c r="W642" s="46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</row>
    <row r="643" spans="2:34" x14ac:dyDescent="0.25">
      <c r="B643" s="46"/>
      <c r="C643" s="46"/>
      <c r="D643" s="46"/>
      <c r="E643" s="46"/>
      <c r="F643" s="46"/>
      <c r="G643" s="2"/>
      <c r="H643" s="2"/>
      <c r="I643" s="2"/>
      <c r="J643" s="2"/>
      <c r="K643" s="2"/>
      <c r="L643" s="6"/>
      <c r="M643" s="6"/>
      <c r="N643" s="6"/>
      <c r="O643" s="6"/>
      <c r="P643" s="6"/>
      <c r="Q643" s="2"/>
      <c r="R643" s="2"/>
      <c r="S643" s="46"/>
      <c r="T643" s="46"/>
      <c r="U643" s="46"/>
      <c r="V643" s="46"/>
      <c r="W643" s="46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</row>
    <row r="644" spans="2:34" x14ac:dyDescent="0.25">
      <c r="B644" s="46"/>
      <c r="C644" s="46"/>
      <c r="D644" s="46"/>
      <c r="E644" s="46"/>
      <c r="F644" s="46"/>
      <c r="G644" s="2"/>
      <c r="H644" s="2"/>
      <c r="I644" s="2"/>
      <c r="J644" s="2"/>
      <c r="K644" s="2"/>
      <c r="L644" s="6"/>
      <c r="M644" s="6"/>
      <c r="N644" s="6"/>
      <c r="O644" s="6"/>
      <c r="P644" s="6"/>
      <c r="Q644" s="2"/>
      <c r="R644" s="2"/>
      <c r="S644" s="46"/>
      <c r="T644" s="46"/>
      <c r="U644" s="46"/>
      <c r="V644" s="46"/>
      <c r="W644" s="46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</row>
    <row r="645" spans="2:34" x14ac:dyDescent="0.25">
      <c r="B645" s="46"/>
      <c r="C645" s="46"/>
      <c r="D645" s="46"/>
      <c r="E645" s="46"/>
      <c r="F645" s="46"/>
      <c r="G645" s="2"/>
      <c r="H645" s="2"/>
      <c r="I645" s="2"/>
      <c r="J645" s="2"/>
      <c r="K645" s="2"/>
      <c r="L645" s="6"/>
      <c r="M645" s="6"/>
      <c r="N645" s="6"/>
      <c r="O645" s="6"/>
      <c r="P645" s="6"/>
      <c r="Q645" s="2"/>
      <c r="R645" s="2"/>
      <c r="S645" s="46"/>
      <c r="T645" s="46"/>
      <c r="U645" s="46"/>
      <c r="V645" s="46"/>
      <c r="W645" s="46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</row>
    <row r="646" spans="2:34" x14ac:dyDescent="0.25">
      <c r="B646" s="46"/>
      <c r="C646" s="46"/>
      <c r="D646" s="46"/>
      <c r="E646" s="46"/>
      <c r="F646" s="46"/>
      <c r="G646" s="2"/>
      <c r="H646" s="2"/>
      <c r="I646" s="2"/>
      <c r="J646" s="2"/>
      <c r="K646" s="2"/>
      <c r="L646" s="6"/>
      <c r="M646" s="6"/>
      <c r="N646" s="6"/>
      <c r="O646" s="6"/>
      <c r="P646" s="6"/>
      <c r="Q646" s="2"/>
      <c r="R646" s="2"/>
      <c r="S646" s="46"/>
      <c r="T646" s="46"/>
      <c r="U646" s="46"/>
      <c r="V646" s="46"/>
      <c r="W646" s="46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</row>
    <row r="647" spans="2:34" x14ac:dyDescent="0.25">
      <c r="B647" s="46"/>
      <c r="C647" s="46"/>
      <c r="D647" s="46"/>
      <c r="E647" s="46"/>
      <c r="F647" s="46"/>
      <c r="G647" s="2"/>
      <c r="H647" s="2"/>
      <c r="I647" s="2"/>
      <c r="J647" s="2"/>
      <c r="K647" s="2"/>
      <c r="L647" s="6"/>
      <c r="M647" s="6"/>
      <c r="N647" s="6"/>
      <c r="O647" s="6"/>
      <c r="P647" s="6"/>
      <c r="Q647" s="2"/>
      <c r="R647" s="2"/>
      <c r="S647" s="46"/>
      <c r="T647" s="46"/>
      <c r="U647" s="46"/>
      <c r="V647" s="46"/>
      <c r="W647" s="46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</row>
    <row r="648" spans="2:34" x14ac:dyDescent="0.25">
      <c r="B648" s="46"/>
      <c r="C648" s="46"/>
      <c r="D648" s="46"/>
      <c r="E648" s="46"/>
      <c r="F648" s="46"/>
      <c r="G648" s="2"/>
      <c r="H648" s="2"/>
      <c r="I648" s="2"/>
      <c r="J648" s="2"/>
      <c r="K648" s="2"/>
      <c r="L648" s="6"/>
      <c r="M648" s="6"/>
      <c r="N648" s="6"/>
      <c r="O648" s="6"/>
      <c r="P648" s="6"/>
      <c r="Q648" s="2"/>
      <c r="R648" s="2"/>
      <c r="S648" s="46"/>
      <c r="T648" s="46"/>
      <c r="U648" s="46"/>
      <c r="V648" s="46"/>
      <c r="W648" s="46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</row>
    <row r="649" spans="2:34" x14ac:dyDescent="0.25">
      <c r="B649" s="46"/>
      <c r="C649" s="46"/>
      <c r="D649" s="46"/>
      <c r="E649" s="46"/>
      <c r="F649" s="46"/>
      <c r="G649" s="2"/>
      <c r="H649" s="2"/>
      <c r="I649" s="2"/>
      <c r="J649" s="2"/>
      <c r="K649" s="2"/>
      <c r="L649" s="6"/>
      <c r="M649" s="6"/>
      <c r="N649" s="6"/>
      <c r="O649" s="6"/>
      <c r="P649" s="6"/>
      <c r="Q649" s="2"/>
      <c r="R649" s="2"/>
      <c r="S649" s="46"/>
      <c r="T649" s="46"/>
      <c r="U649" s="46"/>
      <c r="V649" s="46"/>
      <c r="W649" s="46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</row>
    <row r="650" spans="2:34" x14ac:dyDescent="0.25">
      <c r="B650" s="46"/>
      <c r="C650" s="46"/>
      <c r="D650" s="46"/>
      <c r="E650" s="46"/>
      <c r="F650" s="46"/>
      <c r="G650" s="2"/>
      <c r="H650" s="2"/>
      <c r="I650" s="2"/>
      <c r="J650" s="2"/>
      <c r="K650" s="2"/>
      <c r="L650" s="6"/>
      <c r="M650" s="6"/>
      <c r="N650" s="6"/>
      <c r="O650" s="6"/>
      <c r="P650" s="6"/>
      <c r="Q650" s="2"/>
      <c r="R650" s="2"/>
      <c r="S650" s="46"/>
      <c r="T650" s="46"/>
      <c r="U650" s="46"/>
      <c r="V650" s="46"/>
      <c r="W650" s="46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</row>
    <row r="651" spans="2:34" x14ac:dyDescent="0.25">
      <c r="B651" s="46"/>
      <c r="C651" s="46"/>
      <c r="D651" s="46"/>
      <c r="E651" s="46"/>
      <c r="F651" s="46"/>
      <c r="G651" s="2"/>
      <c r="H651" s="2"/>
      <c r="I651" s="2"/>
      <c r="J651" s="2"/>
      <c r="K651" s="2"/>
      <c r="L651" s="6"/>
      <c r="M651" s="6"/>
      <c r="N651" s="6"/>
      <c r="O651" s="6"/>
      <c r="P651" s="6"/>
      <c r="Q651" s="2"/>
      <c r="R651" s="2"/>
      <c r="S651" s="46"/>
      <c r="T651" s="46"/>
      <c r="U651" s="46"/>
      <c r="V651" s="46"/>
      <c r="W651" s="46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</row>
    <row r="652" spans="2:34" x14ac:dyDescent="0.25">
      <c r="B652" s="46"/>
      <c r="C652" s="46"/>
      <c r="D652" s="46"/>
      <c r="E652" s="46"/>
      <c r="F652" s="46"/>
      <c r="G652" s="2"/>
      <c r="H652" s="2"/>
      <c r="I652" s="2"/>
      <c r="J652" s="2"/>
      <c r="K652" s="2"/>
      <c r="L652" s="6"/>
      <c r="M652" s="6"/>
      <c r="N652" s="6"/>
      <c r="O652" s="6"/>
      <c r="P652" s="6"/>
      <c r="Q652" s="2"/>
      <c r="R652" s="2"/>
      <c r="S652" s="46"/>
      <c r="T652" s="46"/>
      <c r="U652" s="46"/>
      <c r="V652" s="46"/>
      <c r="W652" s="46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</row>
    <row r="653" spans="2:34" x14ac:dyDescent="0.25">
      <c r="B653" s="46"/>
      <c r="C653" s="46"/>
      <c r="D653" s="46"/>
      <c r="E653" s="46"/>
      <c r="F653" s="46"/>
      <c r="G653" s="2"/>
      <c r="H653" s="2"/>
      <c r="I653" s="2"/>
      <c r="J653" s="2"/>
      <c r="K653" s="2"/>
      <c r="L653" s="6"/>
      <c r="M653" s="6"/>
      <c r="N653" s="6"/>
      <c r="O653" s="6"/>
      <c r="P653" s="6"/>
      <c r="Q653" s="2"/>
      <c r="R653" s="2"/>
      <c r="S653" s="46"/>
      <c r="T653" s="46"/>
      <c r="U653" s="46"/>
      <c r="V653" s="46"/>
      <c r="W653" s="46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</row>
    <row r="654" spans="2:34" x14ac:dyDescent="0.25">
      <c r="B654" s="46"/>
      <c r="C654" s="46"/>
      <c r="D654" s="46"/>
      <c r="E654" s="46"/>
      <c r="F654" s="46"/>
      <c r="G654" s="2"/>
      <c r="H654" s="2"/>
      <c r="I654" s="2"/>
      <c r="J654" s="2"/>
      <c r="K654" s="2"/>
      <c r="L654" s="6"/>
      <c r="M654" s="6"/>
      <c r="N654" s="6"/>
      <c r="O654" s="6"/>
      <c r="P654" s="6"/>
      <c r="Q654" s="2"/>
      <c r="R654" s="2"/>
      <c r="S654" s="46"/>
      <c r="T654" s="46"/>
      <c r="U654" s="46"/>
      <c r="V654" s="46"/>
      <c r="W654" s="46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</row>
    <row r="655" spans="2:34" x14ac:dyDescent="0.25">
      <c r="B655" s="46"/>
      <c r="C655" s="46"/>
      <c r="D655" s="46"/>
      <c r="E655" s="46"/>
      <c r="F655" s="46"/>
      <c r="G655" s="2"/>
      <c r="H655" s="2"/>
      <c r="I655" s="2"/>
      <c r="J655" s="2"/>
      <c r="K655" s="2"/>
      <c r="L655" s="6"/>
      <c r="M655" s="6"/>
      <c r="N655" s="6"/>
      <c r="O655" s="6"/>
      <c r="P655" s="6"/>
      <c r="Q655" s="2"/>
      <c r="R655" s="2"/>
      <c r="S655" s="46"/>
      <c r="T655" s="46"/>
      <c r="U655" s="46"/>
      <c r="V655" s="46"/>
      <c r="W655" s="46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</row>
    <row r="656" spans="2:34" x14ac:dyDescent="0.25">
      <c r="B656" s="46"/>
      <c r="C656" s="46"/>
      <c r="D656" s="46"/>
      <c r="E656" s="46"/>
      <c r="F656" s="46"/>
      <c r="G656" s="2"/>
      <c r="H656" s="2"/>
      <c r="I656" s="2"/>
      <c r="J656" s="2"/>
      <c r="K656" s="2"/>
      <c r="L656" s="6"/>
      <c r="M656" s="6"/>
      <c r="N656" s="6"/>
      <c r="O656" s="6"/>
      <c r="P656" s="6"/>
      <c r="Q656" s="2"/>
      <c r="R656" s="2"/>
      <c r="S656" s="46"/>
      <c r="T656" s="46"/>
      <c r="U656" s="46"/>
      <c r="V656" s="46"/>
      <c r="W656" s="46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</row>
    <row r="657" spans="2:34" x14ac:dyDescent="0.25">
      <c r="B657" s="46"/>
      <c r="C657" s="46"/>
      <c r="D657" s="46"/>
      <c r="E657" s="46"/>
      <c r="F657" s="46"/>
      <c r="G657" s="2"/>
      <c r="H657" s="2"/>
      <c r="I657" s="2"/>
      <c r="J657" s="2"/>
      <c r="K657" s="2"/>
      <c r="L657" s="6"/>
      <c r="M657" s="6"/>
      <c r="N657" s="6"/>
      <c r="O657" s="6"/>
      <c r="P657" s="6"/>
      <c r="Q657" s="2"/>
      <c r="R657" s="2"/>
      <c r="S657" s="46"/>
      <c r="T657" s="46"/>
      <c r="U657" s="46"/>
      <c r="V657" s="46"/>
      <c r="W657" s="46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</row>
    <row r="658" spans="2:34" x14ac:dyDescent="0.25">
      <c r="B658" s="46"/>
      <c r="C658" s="46"/>
      <c r="D658" s="46"/>
      <c r="E658" s="46"/>
      <c r="F658" s="46"/>
      <c r="G658" s="2"/>
      <c r="H658" s="2"/>
      <c r="I658" s="2"/>
      <c r="J658" s="2"/>
      <c r="K658" s="2"/>
      <c r="L658" s="6"/>
      <c r="M658" s="6"/>
      <c r="N658" s="6"/>
      <c r="O658" s="6"/>
      <c r="P658" s="6"/>
      <c r="Q658" s="2"/>
      <c r="R658" s="2"/>
      <c r="S658" s="46"/>
      <c r="T658" s="46"/>
      <c r="U658" s="46"/>
      <c r="V658" s="46"/>
      <c r="W658" s="46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</row>
    <row r="659" spans="2:34" x14ac:dyDescent="0.25">
      <c r="B659" s="46"/>
      <c r="C659" s="46"/>
      <c r="D659" s="46"/>
      <c r="E659" s="46"/>
      <c r="F659" s="46"/>
      <c r="G659" s="2"/>
      <c r="H659" s="2"/>
      <c r="I659" s="2"/>
      <c r="J659" s="2"/>
      <c r="K659" s="2"/>
      <c r="L659" s="6"/>
      <c r="M659" s="6"/>
      <c r="N659" s="6"/>
      <c r="O659" s="6"/>
      <c r="P659" s="6"/>
      <c r="Q659" s="2"/>
      <c r="R659" s="2"/>
      <c r="S659" s="46"/>
      <c r="T659" s="46"/>
      <c r="U659" s="46"/>
      <c r="V659" s="46"/>
      <c r="W659" s="46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</row>
    <row r="660" spans="2:34" x14ac:dyDescent="0.25">
      <c r="B660" s="46"/>
      <c r="C660" s="46"/>
      <c r="D660" s="46"/>
      <c r="E660" s="46"/>
      <c r="F660" s="46"/>
      <c r="G660" s="2"/>
      <c r="H660" s="2"/>
      <c r="I660" s="2"/>
      <c r="J660" s="2"/>
      <c r="K660" s="2"/>
      <c r="L660" s="6"/>
      <c r="M660" s="6"/>
      <c r="N660" s="6"/>
      <c r="O660" s="6"/>
      <c r="P660" s="6"/>
      <c r="Q660" s="2"/>
      <c r="R660" s="2"/>
      <c r="S660" s="46"/>
      <c r="T660" s="46"/>
      <c r="U660" s="46"/>
      <c r="V660" s="46"/>
      <c r="W660" s="46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</row>
    <row r="661" spans="2:34" x14ac:dyDescent="0.25">
      <c r="B661" s="46"/>
      <c r="C661" s="46"/>
      <c r="D661" s="46"/>
      <c r="E661" s="46"/>
      <c r="F661" s="46"/>
      <c r="G661" s="2"/>
      <c r="H661" s="2"/>
      <c r="I661" s="2"/>
      <c r="J661" s="2"/>
      <c r="K661" s="2"/>
      <c r="L661" s="6"/>
      <c r="M661" s="6"/>
      <c r="N661" s="6"/>
      <c r="O661" s="6"/>
      <c r="P661" s="6"/>
      <c r="Q661" s="2"/>
      <c r="R661" s="2"/>
      <c r="S661" s="46"/>
      <c r="T661" s="46"/>
      <c r="U661" s="46"/>
      <c r="V661" s="46"/>
      <c r="W661" s="46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</row>
    <row r="662" spans="2:34" x14ac:dyDescent="0.25">
      <c r="B662" s="46"/>
      <c r="C662" s="46"/>
      <c r="D662" s="46"/>
      <c r="E662" s="46"/>
      <c r="F662" s="46"/>
      <c r="G662" s="2"/>
      <c r="H662" s="2"/>
      <c r="I662" s="2"/>
      <c r="J662" s="2"/>
      <c r="K662" s="2"/>
      <c r="L662" s="6"/>
      <c r="M662" s="6"/>
      <c r="N662" s="6"/>
      <c r="O662" s="6"/>
      <c r="P662" s="6"/>
      <c r="Q662" s="2"/>
      <c r="R662" s="2"/>
      <c r="S662" s="46"/>
      <c r="T662" s="46"/>
      <c r="U662" s="46"/>
      <c r="V662" s="46"/>
      <c r="W662" s="46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</row>
    <row r="663" spans="2:34" x14ac:dyDescent="0.25">
      <c r="B663" s="46"/>
      <c r="C663" s="46"/>
      <c r="D663" s="46"/>
      <c r="E663" s="46"/>
      <c r="F663" s="46"/>
      <c r="G663" s="2"/>
      <c r="H663" s="2"/>
      <c r="I663" s="2"/>
      <c r="J663" s="2"/>
      <c r="K663" s="2"/>
      <c r="L663" s="6"/>
      <c r="M663" s="6"/>
      <c r="N663" s="6"/>
      <c r="O663" s="6"/>
      <c r="P663" s="6"/>
      <c r="Q663" s="2"/>
      <c r="R663" s="2"/>
      <c r="S663" s="46"/>
      <c r="T663" s="46"/>
      <c r="U663" s="46"/>
      <c r="V663" s="46"/>
      <c r="W663" s="46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</row>
    <row r="664" spans="2:34" x14ac:dyDescent="0.25">
      <c r="B664" s="46"/>
      <c r="C664" s="46"/>
      <c r="D664" s="46"/>
      <c r="E664" s="46"/>
      <c r="F664" s="46"/>
      <c r="G664" s="2"/>
      <c r="H664" s="2"/>
      <c r="I664" s="2"/>
      <c r="J664" s="2"/>
      <c r="K664" s="2"/>
      <c r="L664" s="6"/>
      <c r="M664" s="6"/>
      <c r="N664" s="6"/>
      <c r="O664" s="6"/>
      <c r="P664" s="6"/>
      <c r="Q664" s="2"/>
      <c r="R664" s="2"/>
      <c r="S664" s="46"/>
      <c r="T664" s="46"/>
      <c r="U664" s="46"/>
      <c r="V664" s="46"/>
      <c r="W664" s="46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</row>
    <row r="665" spans="2:34" x14ac:dyDescent="0.25">
      <c r="B665" s="46"/>
      <c r="C665" s="46"/>
      <c r="D665" s="46"/>
      <c r="E665" s="46"/>
      <c r="F665" s="46"/>
      <c r="G665" s="2"/>
      <c r="H665" s="2"/>
      <c r="I665" s="2"/>
      <c r="J665" s="2"/>
      <c r="K665" s="2"/>
      <c r="L665" s="6"/>
      <c r="M665" s="6"/>
      <c r="N665" s="6"/>
      <c r="O665" s="6"/>
      <c r="P665" s="6"/>
      <c r="Q665" s="2"/>
      <c r="R665" s="2"/>
      <c r="S665" s="46"/>
      <c r="T665" s="46"/>
      <c r="U665" s="46"/>
      <c r="V665" s="46"/>
      <c r="W665" s="46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</row>
    <row r="666" spans="2:34" x14ac:dyDescent="0.25">
      <c r="B666" s="46"/>
      <c r="C666" s="46"/>
      <c r="D666" s="46"/>
      <c r="E666" s="46"/>
      <c r="F666" s="46"/>
      <c r="G666" s="2"/>
      <c r="H666" s="2"/>
      <c r="I666" s="2"/>
      <c r="J666" s="2"/>
      <c r="K666" s="2"/>
      <c r="L666" s="6"/>
      <c r="M666" s="6"/>
      <c r="N666" s="6"/>
      <c r="O666" s="6"/>
      <c r="P666" s="6"/>
      <c r="Q666" s="2"/>
      <c r="R666" s="2"/>
      <c r="S666" s="46"/>
      <c r="T666" s="46"/>
      <c r="U666" s="46"/>
      <c r="V666" s="46"/>
      <c r="W666" s="46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</row>
    <row r="667" spans="2:34" x14ac:dyDescent="0.25">
      <c r="B667" s="46"/>
      <c r="C667" s="46"/>
      <c r="D667" s="46"/>
      <c r="E667" s="46"/>
      <c r="F667" s="46"/>
      <c r="G667" s="2"/>
      <c r="H667" s="2"/>
      <c r="I667" s="2"/>
      <c r="J667" s="2"/>
      <c r="K667" s="2"/>
      <c r="L667" s="6"/>
      <c r="M667" s="6"/>
      <c r="N667" s="6"/>
      <c r="O667" s="6"/>
      <c r="P667" s="6"/>
      <c r="Q667" s="2"/>
      <c r="R667" s="2"/>
      <c r="S667" s="46"/>
      <c r="T667" s="46"/>
      <c r="U667" s="46"/>
      <c r="V667" s="46"/>
      <c r="W667" s="46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</row>
    <row r="668" spans="2:34" x14ac:dyDescent="0.25">
      <c r="B668" s="46"/>
      <c r="C668" s="46"/>
      <c r="D668" s="46"/>
      <c r="E668" s="46"/>
      <c r="F668" s="46"/>
      <c r="G668" s="2"/>
      <c r="H668" s="2"/>
      <c r="I668" s="2"/>
      <c r="J668" s="2"/>
      <c r="K668" s="2"/>
      <c r="L668" s="6"/>
      <c r="M668" s="6"/>
      <c r="N668" s="6"/>
      <c r="O668" s="6"/>
      <c r="P668" s="6"/>
      <c r="Q668" s="2"/>
      <c r="R668" s="2"/>
      <c r="S668" s="46"/>
      <c r="T668" s="46"/>
      <c r="U668" s="46"/>
      <c r="V668" s="46"/>
      <c r="W668" s="46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</row>
    <row r="669" spans="2:34" x14ac:dyDescent="0.25">
      <c r="B669" s="46"/>
      <c r="C669" s="46"/>
      <c r="D669" s="46"/>
      <c r="E669" s="46"/>
      <c r="F669" s="46"/>
      <c r="G669" s="2"/>
      <c r="H669" s="2"/>
      <c r="I669" s="2"/>
      <c r="J669" s="2"/>
      <c r="K669" s="2"/>
      <c r="L669" s="6"/>
      <c r="M669" s="6"/>
      <c r="N669" s="6"/>
      <c r="O669" s="6"/>
      <c r="P669" s="6"/>
      <c r="Q669" s="2"/>
      <c r="R669" s="2"/>
      <c r="S669" s="46"/>
      <c r="T669" s="46"/>
      <c r="U669" s="46"/>
      <c r="V669" s="46"/>
      <c r="W669" s="46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</row>
    <row r="670" spans="2:34" x14ac:dyDescent="0.25">
      <c r="B670" s="46"/>
      <c r="C670" s="46"/>
      <c r="D670" s="46"/>
      <c r="E670" s="46"/>
      <c r="F670" s="46"/>
      <c r="G670" s="2"/>
      <c r="H670" s="2"/>
      <c r="I670" s="2"/>
      <c r="J670" s="2"/>
      <c r="K670" s="2"/>
      <c r="L670" s="6"/>
      <c r="M670" s="6"/>
      <c r="N670" s="6"/>
      <c r="O670" s="6"/>
      <c r="P670" s="6"/>
      <c r="Q670" s="2"/>
      <c r="R670" s="2"/>
      <c r="S670" s="46"/>
      <c r="T670" s="46"/>
      <c r="U670" s="46"/>
      <c r="V670" s="46"/>
      <c r="W670" s="46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</row>
    <row r="671" spans="2:34" x14ac:dyDescent="0.25">
      <c r="B671" s="46"/>
      <c r="C671" s="46"/>
      <c r="D671" s="46"/>
      <c r="E671" s="46"/>
      <c r="F671" s="46"/>
      <c r="G671" s="2"/>
      <c r="H671" s="2"/>
      <c r="I671" s="2"/>
      <c r="J671" s="2"/>
      <c r="K671" s="2"/>
      <c r="L671" s="6"/>
      <c r="M671" s="6"/>
      <c r="N671" s="6"/>
      <c r="O671" s="6"/>
      <c r="P671" s="6"/>
      <c r="Q671" s="2"/>
      <c r="R671" s="2"/>
      <c r="S671" s="46"/>
      <c r="T671" s="46"/>
      <c r="U671" s="46"/>
      <c r="V671" s="46"/>
      <c r="W671" s="46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</row>
    <row r="672" spans="2:34" x14ac:dyDescent="0.25">
      <c r="B672" s="46"/>
      <c r="C672" s="46"/>
      <c r="D672" s="46"/>
      <c r="E672" s="46"/>
      <c r="F672" s="46"/>
      <c r="G672" s="2"/>
      <c r="H672" s="2"/>
      <c r="I672" s="2"/>
      <c r="J672" s="2"/>
      <c r="K672" s="2"/>
      <c r="L672" s="6"/>
      <c r="M672" s="6"/>
      <c r="N672" s="6"/>
      <c r="O672" s="6"/>
      <c r="P672" s="6"/>
      <c r="Q672" s="2"/>
      <c r="R672" s="2"/>
      <c r="S672" s="46"/>
      <c r="T672" s="46"/>
      <c r="U672" s="46"/>
      <c r="V672" s="46"/>
      <c r="W672" s="46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</row>
    <row r="673" spans="2:34" x14ac:dyDescent="0.25">
      <c r="B673" s="46"/>
      <c r="C673" s="46"/>
      <c r="D673" s="46"/>
      <c r="E673" s="46"/>
      <c r="F673" s="46"/>
      <c r="G673" s="2"/>
      <c r="H673" s="2"/>
      <c r="I673" s="2"/>
      <c r="J673" s="2"/>
      <c r="K673" s="2"/>
      <c r="L673" s="6"/>
      <c r="M673" s="6"/>
      <c r="N673" s="6"/>
      <c r="O673" s="6"/>
      <c r="P673" s="6"/>
      <c r="Q673" s="2"/>
      <c r="R673" s="2"/>
      <c r="S673" s="46"/>
      <c r="T673" s="46"/>
      <c r="U673" s="46"/>
      <c r="V673" s="46"/>
      <c r="W673" s="46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</row>
    <row r="674" spans="2:34" x14ac:dyDescent="0.25">
      <c r="B674" s="46"/>
      <c r="C674" s="46"/>
      <c r="D674" s="46"/>
      <c r="E674" s="46"/>
      <c r="F674" s="46"/>
      <c r="G674" s="2"/>
      <c r="H674" s="2"/>
      <c r="I674" s="2"/>
      <c r="J674" s="2"/>
      <c r="K674" s="2"/>
      <c r="L674" s="6"/>
      <c r="M674" s="6"/>
      <c r="N674" s="6"/>
      <c r="O674" s="6"/>
      <c r="P674" s="6"/>
      <c r="Q674" s="2"/>
      <c r="R674" s="2"/>
      <c r="S674" s="46"/>
      <c r="T674" s="46"/>
      <c r="U674" s="46"/>
      <c r="V674" s="46"/>
      <c r="W674" s="46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</row>
    <row r="675" spans="2:34" x14ac:dyDescent="0.25">
      <c r="B675" s="46"/>
      <c r="C675" s="46"/>
      <c r="D675" s="46"/>
      <c r="E675" s="46"/>
      <c r="F675" s="46"/>
      <c r="G675" s="2"/>
      <c r="H675" s="2"/>
      <c r="I675" s="2"/>
      <c r="J675" s="2"/>
      <c r="K675" s="2"/>
      <c r="L675" s="6"/>
      <c r="M675" s="6"/>
      <c r="N675" s="6"/>
      <c r="O675" s="6"/>
      <c r="P675" s="6"/>
      <c r="Q675" s="2"/>
      <c r="R675" s="2"/>
      <c r="S675" s="46"/>
      <c r="T675" s="46"/>
      <c r="U675" s="46"/>
      <c r="V675" s="46"/>
      <c r="W675" s="46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</row>
    <row r="676" spans="2:34" x14ac:dyDescent="0.25">
      <c r="B676" s="46"/>
      <c r="C676" s="46"/>
      <c r="D676" s="46"/>
      <c r="E676" s="46"/>
      <c r="F676" s="46"/>
      <c r="G676" s="2"/>
      <c r="H676" s="2"/>
      <c r="I676" s="2"/>
      <c r="J676" s="2"/>
      <c r="K676" s="2"/>
      <c r="L676" s="6"/>
      <c r="M676" s="6"/>
      <c r="N676" s="6"/>
      <c r="O676" s="6"/>
      <c r="P676" s="6"/>
      <c r="Q676" s="2"/>
      <c r="R676" s="2"/>
      <c r="S676" s="46"/>
      <c r="T676" s="46"/>
      <c r="U676" s="46"/>
      <c r="V676" s="46"/>
      <c r="W676" s="46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</row>
    <row r="677" spans="2:34" x14ac:dyDescent="0.25">
      <c r="B677" s="46"/>
      <c r="C677" s="46"/>
      <c r="D677" s="46"/>
      <c r="E677" s="46"/>
      <c r="F677" s="46"/>
      <c r="G677" s="2"/>
      <c r="H677" s="2"/>
      <c r="I677" s="2"/>
      <c r="J677" s="2"/>
      <c r="K677" s="2"/>
      <c r="L677" s="6"/>
      <c r="M677" s="6"/>
      <c r="N677" s="6"/>
      <c r="O677" s="6"/>
      <c r="P677" s="6"/>
      <c r="Q677" s="2"/>
      <c r="R677" s="2"/>
      <c r="S677" s="46"/>
      <c r="T677" s="46"/>
      <c r="U677" s="46"/>
      <c r="V677" s="46"/>
      <c r="W677" s="46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</row>
    <row r="678" spans="2:34" x14ac:dyDescent="0.25">
      <c r="B678" s="46"/>
      <c r="C678" s="46"/>
      <c r="D678" s="46"/>
      <c r="E678" s="46"/>
      <c r="F678" s="46"/>
      <c r="G678" s="2"/>
      <c r="H678" s="2"/>
      <c r="I678" s="2"/>
      <c r="J678" s="2"/>
      <c r="K678" s="2"/>
      <c r="L678" s="6"/>
      <c r="M678" s="6"/>
      <c r="N678" s="6"/>
      <c r="O678" s="6"/>
      <c r="P678" s="6"/>
      <c r="Q678" s="2"/>
      <c r="R678" s="2"/>
      <c r="S678" s="46"/>
      <c r="T678" s="46"/>
      <c r="U678" s="46"/>
      <c r="V678" s="46"/>
      <c r="W678" s="46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</row>
    <row r="679" spans="2:34" x14ac:dyDescent="0.25">
      <c r="B679" s="46"/>
      <c r="C679" s="46"/>
      <c r="D679" s="46"/>
      <c r="E679" s="46"/>
      <c r="F679" s="46"/>
      <c r="G679" s="2"/>
      <c r="H679" s="2"/>
      <c r="I679" s="2"/>
      <c r="J679" s="2"/>
      <c r="K679" s="2"/>
      <c r="L679" s="6"/>
      <c r="M679" s="6"/>
      <c r="N679" s="6"/>
      <c r="O679" s="6"/>
      <c r="P679" s="6"/>
      <c r="Q679" s="2"/>
      <c r="R679" s="2"/>
      <c r="S679" s="46"/>
      <c r="T679" s="46"/>
      <c r="U679" s="46"/>
      <c r="V679" s="46"/>
      <c r="W679" s="46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</row>
    <row r="680" spans="2:34" x14ac:dyDescent="0.25">
      <c r="B680" s="46"/>
      <c r="C680" s="46"/>
      <c r="D680" s="46"/>
      <c r="E680" s="46"/>
      <c r="F680" s="46"/>
      <c r="G680" s="2"/>
      <c r="H680" s="2"/>
      <c r="I680" s="2"/>
      <c r="J680" s="2"/>
      <c r="K680" s="2"/>
      <c r="L680" s="6"/>
      <c r="M680" s="6"/>
      <c r="N680" s="6"/>
      <c r="O680" s="6"/>
      <c r="P680" s="6"/>
      <c r="Q680" s="2"/>
      <c r="R680" s="2"/>
      <c r="S680" s="46"/>
      <c r="T680" s="46"/>
      <c r="U680" s="46"/>
      <c r="V680" s="46"/>
      <c r="W680" s="46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</row>
    <row r="681" spans="2:34" x14ac:dyDescent="0.25">
      <c r="B681" s="46"/>
      <c r="C681" s="46"/>
      <c r="D681" s="46"/>
      <c r="E681" s="46"/>
      <c r="F681" s="46"/>
      <c r="G681" s="2"/>
      <c r="H681" s="2"/>
      <c r="I681" s="2"/>
      <c r="J681" s="2"/>
      <c r="K681" s="2"/>
      <c r="L681" s="6"/>
      <c r="M681" s="6"/>
      <c r="N681" s="6"/>
      <c r="O681" s="6"/>
      <c r="P681" s="6"/>
      <c r="Q681" s="2"/>
      <c r="R681" s="2"/>
      <c r="S681" s="46"/>
      <c r="T681" s="46"/>
      <c r="U681" s="46"/>
      <c r="V681" s="46"/>
      <c r="W681" s="46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</row>
    <row r="682" spans="2:34" x14ac:dyDescent="0.25">
      <c r="B682" s="46"/>
      <c r="C682" s="46"/>
      <c r="D682" s="46"/>
      <c r="E682" s="46"/>
      <c r="F682" s="46"/>
      <c r="G682" s="2"/>
      <c r="H682" s="2"/>
      <c r="I682" s="2"/>
      <c r="J682" s="2"/>
      <c r="K682" s="2"/>
      <c r="L682" s="6"/>
      <c r="M682" s="6"/>
      <c r="N682" s="6"/>
      <c r="O682" s="6"/>
      <c r="P682" s="6"/>
      <c r="Q682" s="2"/>
      <c r="R682" s="2"/>
      <c r="S682" s="46"/>
      <c r="T682" s="46"/>
      <c r="U682" s="46"/>
      <c r="V682" s="46"/>
      <c r="W682" s="46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</row>
    <row r="683" spans="2:34" x14ac:dyDescent="0.25">
      <c r="B683" s="46"/>
      <c r="C683" s="46"/>
      <c r="D683" s="46"/>
      <c r="E683" s="46"/>
      <c r="F683" s="46"/>
      <c r="G683" s="2"/>
      <c r="H683" s="2"/>
      <c r="I683" s="2"/>
      <c r="J683" s="2"/>
      <c r="K683" s="2"/>
      <c r="L683" s="6"/>
      <c r="M683" s="6"/>
      <c r="N683" s="6"/>
      <c r="O683" s="6"/>
      <c r="P683" s="6"/>
      <c r="Q683" s="2"/>
      <c r="R683" s="2"/>
      <c r="S683" s="46"/>
      <c r="T683" s="46"/>
      <c r="U683" s="46"/>
      <c r="V683" s="46"/>
      <c r="W683" s="46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</row>
    <row r="684" spans="2:34" x14ac:dyDescent="0.25">
      <c r="B684" s="46"/>
      <c r="C684" s="46"/>
      <c r="D684" s="46"/>
      <c r="E684" s="46"/>
      <c r="F684" s="46"/>
      <c r="G684" s="2"/>
      <c r="H684" s="2"/>
      <c r="I684" s="2"/>
      <c r="J684" s="2"/>
      <c r="K684" s="2"/>
      <c r="L684" s="6"/>
      <c r="M684" s="6"/>
      <c r="N684" s="6"/>
      <c r="O684" s="6"/>
      <c r="P684" s="6"/>
      <c r="Q684" s="2"/>
      <c r="R684" s="2"/>
      <c r="S684" s="46"/>
      <c r="T684" s="46"/>
      <c r="U684" s="46"/>
      <c r="V684" s="46"/>
      <c r="W684" s="46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</row>
    <row r="685" spans="2:34" x14ac:dyDescent="0.25">
      <c r="B685" s="46"/>
      <c r="C685" s="46"/>
      <c r="D685" s="46"/>
      <c r="E685" s="46"/>
      <c r="F685" s="46"/>
      <c r="G685" s="2"/>
      <c r="H685" s="2"/>
      <c r="I685" s="2"/>
      <c r="J685" s="2"/>
      <c r="K685" s="2"/>
      <c r="L685" s="6"/>
      <c r="M685" s="6"/>
      <c r="N685" s="6"/>
      <c r="O685" s="6"/>
      <c r="P685" s="6"/>
      <c r="Q685" s="2"/>
      <c r="R685" s="2"/>
      <c r="S685" s="46"/>
      <c r="T685" s="46"/>
      <c r="U685" s="46"/>
      <c r="V685" s="46"/>
      <c r="W685" s="46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</row>
    <row r="686" spans="2:34" x14ac:dyDescent="0.25">
      <c r="B686" s="46"/>
      <c r="C686" s="46"/>
      <c r="D686" s="46"/>
      <c r="E686" s="46"/>
      <c r="F686" s="46"/>
      <c r="G686" s="2"/>
      <c r="H686" s="2"/>
      <c r="I686" s="2"/>
      <c r="J686" s="2"/>
      <c r="K686" s="2"/>
      <c r="L686" s="6"/>
      <c r="M686" s="6"/>
      <c r="N686" s="6"/>
      <c r="O686" s="6"/>
      <c r="P686" s="6"/>
      <c r="Q686" s="2"/>
      <c r="R686" s="2"/>
      <c r="S686" s="46"/>
      <c r="T686" s="46"/>
      <c r="U686" s="46"/>
      <c r="V686" s="46"/>
      <c r="W686" s="46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</row>
    <row r="687" spans="2:34" x14ac:dyDescent="0.25">
      <c r="B687" s="46"/>
      <c r="C687" s="46"/>
      <c r="D687" s="46"/>
      <c r="E687" s="46"/>
      <c r="F687" s="46"/>
      <c r="G687" s="2"/>
      <c r="H687" s="2"/>
      <c r="I687" s="2"/>
      <c r="J687" s="2"/>
      <c r="K687" s="2"/>
      <c r="L687" s="6"/>
      <c r="M687" s="6"/>
      <c r="N687" s="6"/>
      <c r="O687" s="6"/>
      <c r="P687" s="6"/>
      <c r="Q687" s="2"/>
      <c r="R687" s="2"/>
      <c r="S687" s="46"/>
      <c r="T687" s="46"/>
      <c r="U687" s="46"/>
      <c r="V687" s="46"/>
      <c r="W687" s="46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</row>
    <row r="688" spans="2:34" x14ac:dyDescent="0.25">
      <c r="B688" s="46"/>
      <c r="C688" s="46"/>
      <c r="D688" s="46"/>
      <c r="E688" s="46"/>
      <c r="F688" s="46"/>
      <c r="G688" s="2"/>
      <c r="H688" s="2"/>
      <c r="I688" s="2"/>
      <c r="J688" s="2"/>
      <c r="K688" s="2"/>
      <c r="L688" s="6"/>
      <c r="M688" s="6"/>
      <c r="N688" s="6"/>
      <c r="O688" s="6"/>
      <c r="P688" s="6"/>
      <c r="Q688" s="2"/>
      <c r="R688" s="2"/>
      <c r="S688" s="46"/>
      <c r="T688" s="46"/>
      <c r="U688" s="46"/>
      <c r="V688" s="46"/>
      <c r="W688" s="46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</row>
    <row r="689" spans="2:34" x14ac:dyDescent="0.25">
      <c r="B689" s="46"/>
      <c r="C689" s="46"/>
      <c r="D689" s="46"/>
      <c r="E689" s="46"/>
      <c r="F689" s="46"/>
      <c r="G689" s="2"/>
      <c r="H689" s="2"/>
      <c r="I689" s="2"/>
      <c r="J689" s="2"/>
      <c r="K689" s="2"/>
      <c r="L689" s="6"/>
      <c r="M689" s="6"/>
      <c r="N689" s="6"/>
      <c r="O689" s="6"/>
      <c r="P689" s="6"/>
      <c r="Q689" s="2"/>
      <c r="R689" s="2"/>
      <c r="S689" s="46"/>
      <c r="T689" s="46"/>
      <c r="U689" s="46"/>
      <c r="V689" s="46"/>
      <c r="W689" s="46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</row>
    <row r="690" spans="2:34" x14ac:dyDescent="0.25">
      <c r="B690" s="46"/>
      <c r="C690" s="46"/>
      <c r="D690" s="46"/>
      <c r="E690" s="46"/>
      <c r="F690" s="46"/>
      <c r="G690" s="2"/>
      <c r="H690" s="2"/>
      <c r="I690" s="2"/>
      <c r="J690" s="2"/>
      <c r="K690" s="2"/>
      <c r="L690" s="6"/>
      <c r="M690" s="6"/>
      <c r="N690" s="6"/>
      <c r="O690" s="6"/>
      <c r="P690" s="6"/>
      <c r="Q690" s="2"/>
      <c r="R690" s="2"/>
      <c r="S690" s="46"/>
      <c r="T690" s="46"/>
      <c r="U690" s="46"/>
      <c r="V690" s="46"/>
      <c r="W690" s="46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</row>
    <row r="691" spans="2:34" x14ac:dyDescent="0.25">
      <c r="B691" s="46"/>
      <c r="C691" s="46"/>
      <c r="D691" s="46"/>
      <c r="E691" s="46"/>
      <c r="F691" s="46"/>
      <c r="G691" s="2"/>
      <c r="H691" s="2"/>
      <c r="I691" s="2"/>
      <c r="J691" s="2"/>
      <c r="K691" s="2"/>
      <c r="L691" s="6"/>
      <c r="M691" s="6"/>
      <c r="N691" s="6"/>
      <c r="O691" s="6"/>
      <c r="P691" s="6"/>
      <c r="Q691" s="2"/>
      <c r="R691" s="2"/>
      <c r="S691" s="46"/>
      <c r="T691" s="46"/>
      <c r="U691" s="46"/>
      <c r="V691" s="46"/>
      <c r="W691" s="46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</row>
    <row r="692" spans="2:34" x14ac:dyDescent="0.25">
      <c r="B692" s="46"/>
      <c r="C692" s="46"/>
      <c r="D692" s="46"/>
      <c r="E692" s="46"/>
      <c r="F692" s="46"/>
      <c r="G692" s="2"/>
      <c r="H692" s="2"/>
      <c r="I692" s="2"/>
      <c r="J692" s="2"/>
      <c r="K692" s="2"/>
      <c r="L692" s="6"/>
      <c r="M692" s="6"/>
      <c r="N692" s="6"/>
      <c r="O692" s="6"/>
      <c r="P692" s="6"/>
      <c r="Q692" s="2"/>
      <c r="R692" s="2"/>
      <c r="S692" s="46"/>
      <c r="T692" s="46"/>
      <c r="U692" s="46"/>
      <c r="V692" s="46"/>
      <c r="W692" s="46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</row>
    <row r="693" spans="2:34" x14ac:dyDescent="0.25">
      <c r="B693" s="46"/>
      <c r="C693" s="46"/>
      <c r="D693" s="46"/>
      <c r="E693" s="46"/>
      <c r="F693" s="46"/>
      <c r="G693" s="2"/>
      <c r="H693" s="2"/>
      <c r="I693" s="2"/>
      <c r="J693" s="2"/>
      <c r="K693" s="2"/>
      <c r="L693" s="6"/>
      <c r="M693" s="6"/>
      <c r="N693" s="6"/>
      <c r="O693" s="6"/>
      <c r="P693" s="6"/>
      <c r="Q693" s="2"/>
      <c r="R693" s="2"/>
      <c r="S693" s="46"/>
      <c r="T693" s="46"/>
      <c r="U693" s="46"/>
      <c r="V693" s="46"/>
      <c r="W693" s="46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</row>
    <row r="694" spans="2:34" x14ac:dyDescent="0.25">
      <c r="B694" s="46"/>
      <c r="C694" s="46"/>
      <c r="D694" s="46"/>
      <c r="E694" s="46"/>
      <c r="F694" s="46"/>
      <c r="G694" s="2"/>
      <c r="H694" s="2"/>
      <c r="I694" s="2"/>
      <c r="J694" s="2"/>
      <c r="K694" s="2"/>
      <c r="L694" s="6"/>
      <c r="M694" s="6"/>
      <c r="N694" s="6"/>
      <c r="O694" s="6"/>
      <c r="P694" s="6"/>
      <c r="Q694" s="2"/>
      <c r="R694" s="2"/>
      <c r="S694" s="46"/>
      <c r="T694" s="46"/>
      <c r="U694" s="46"/>
      <c r="V694" s="46"/>
      <c r="W694" s="46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</row>
    <row r="695" spans="2:34" x14ac:dyDescent="0.25">
      <c r="B695" s="46"/>
      <c r="C695" s="46"/>
      <c r="D695" s="46"/>
      <c r="E695" s="46"/>
      <c r="F695" s="46"/>
      <c r="G695" s="2"/>
      <c r="H695" s="2"/>
      <c r="I695" s="2"/>
      <c r="J695" s="2"/>
      <c r="K695" s="2"/>
      <c r="L695" s="6"/>
      <c r="M695" s="6"/>
      <c r="N695" s="6"/>
      <c r="O695" s="6"/>
      <c r="P695" s="6"/>
      <c r="Q695" s="2"/>
      <c r="R695" s="2"/>
      <c r="S695" s="46"/>
      <c r="T695" s="46"/>
      <c r="U695" s="46"/>
      <c r="V695" s="46"/>
      <c r="W695" s="46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</row>
    <row r="696" spans="2:34" x14ac:dyDescent="0.25">
      <c r="B696" s="46"/>
      <c r="C696" s="46"/>
      <c r="D696" s="46"/>
      <c r="E696" s="46"/>
      <c r="F696" s="46"/>
      <c r="G696" s="2"/>
      <c r="H696" s="2"/>
      <c r="I696" s="2"/>
      <c r="J696" s="2"/>
      <c r="K696" s="2"/>
      <c r="L696" s="6"/>
      <c r="M696" s="6"/>
      <c r="N696" s="6"/>
      <c r="O696" s="6"/>
      <c r="P696" s="6"/>
      <c r="Q696" s="2"/>
      <c r="R696" s="2"/>
      <c r="S696" s="46"/>
      <c r="T696" s="46"/>
      <c r="U696" s="46"/>
      <c r="V696" s="46"/>
      <c r="W696" s="46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</row>
    <row r="697" spans="2:34" x14ac:dyDescent="0.25">
      <c r="B697" s="46"/>
      <c r="C697" s="46"/>
      <c r="D697" s="46"/>
      <c r="E697" s="46"/>
      <c r="F697" s="46"/>
      <c r="G697" s="2"/>
      <c r="H697" s="2"/>
      <c r="I697" s="2"/>
      <c r="J697" s="2"/>
      <c r="K697" s="2"/>
      <c r="L697" s="6"/>
      <c r="M697" s="6"/>
      <c r="N697" s="6"/>
      <c r="O697" s="6"/>
      <c r="P697" s="6"/>
      <c r="Q697" s="2"/>
      <c r="R697" s="2"/>
      <c r="S697" s="46"/>
      <c r="T697" s="46"/>
      <c r="U697" s="46"/>
      <c r="V697" s="46"/>
      <c r="W697" s="46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</row>
    <row r="698" spans="2:34" x14ac:dyDescent="0.25">
      <c r="B698" s="46"/>
      <c r="C698" s="46"/>
      <c r="D698" s="46"/>
      <c r="E698" s="46"/>
      <c r="F698" s="46"/>
      <c r="G698" s="2"/>
      <c r="H698" s="2"/>
      <c r="I698" s="2"/>
      <c r="J698" s="2"/>
      <c r="K698" s="2"/>
      <c r="L698" s="6"/>
      <c r="M698" s="6"/>
      <c r="N698" s="6"/>
      <c r="O698" s="6"/>
      <c r="P698" s="6"/>
      <c r="Q698" s="2"/>
      <c r="R698" s="2"/>
      <c r="S698" s="46"/>
      <c r="T698" s="46"/>
      <c r="U698" s="46"/>
      <c r="V698" s="46"/>
      <c r="W698" s="46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</row>
    <row r="699" spans="2:34" x14ac:dyDescent="0.25">
      <c r="B699" s="46"/>
      <c r="C699" s="46"/>
      <c r="D699" s="46"/>
      <c r="E699" s="46"/>
      <c r="F699" s="46"/>
      <c r="G699" s="2"/>
      <c r="H699" s="2"/>
      <c r="I699" s="2"/>
      <c r="J699" s="2"/>
      <c r="K699" s="2"/>
      <c r="L699" s="6"/>
      <c r="M699" s="6"/>
      <c r="N699" s="6"/>
      <c r="O699" s="6"/>
      <c r="P699" s="6"/>
      <c r="Q699" s="2"/>
      <c r="R699" s="2"/>
      <c r="S699" s="46"/>
      <c r="T699" s="46"/>
      <c r="U699" s="46"/>
      <c r="V699" s="46"/>
      <c r="W699" s="46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</row>
    <row r="700" spans="2:34" x14ac:dyDescent="0.25">
      <c r="B700" s="46"/>
      <c r="C700" s="46"/>
      <c r="D700" s="46"/>
      <c r="E700" s="46"/>
      <c r="F700" s="46"/>
      <c r="G700" s="2"/>
      <c r="H700" s="2"/>
      <c r="I700" s="2"/>
      <c r="J700" s="2"/>
      <c r="K700" s="2"/>
      <c r="L700" s="6"/>
      <c r="M700" s="6"/>
      <c r="N700" s="6"/>
      <c r="O700" s="6"/>
      <c r="P700" s="6"/>
      <c r="Q700" s="2"/>
      <c r="R700" s="2"/>
      <c r="S700" s="46"/>
      <c r="T700" s="46"/>
      <c r="U700" s="46"/>
      <c r="V700" s="46"/>
      <c r="W700" s="46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</row>
    <row r="701" spans="2:34" x14ac:dyDescent="0.25">
      <c r="B701" s="46"/>
      <c r="C701" s="46"/>
      <c r="D701" s="46"/>
      <c r="E701" s="46"/>
      <c r="F701" s="46"/>
      <c r="G701" s="2"/>
      <c r="H701" s="2"/>
      <c r="I701" s="2"/>
      <c r="J701" s="2"/>
      <c r="K701" s="2"/>
      <c r="L701" s="6"/>
      <c r="M701" s="6"/>
      <c r="N701" s="6"/>
      <c r="O701" s="6"/>
      <c r="P701" s="6"/>
      <c r="Q701" s="2"/>
      <c r="R701" s="2"/>
      <c r="S701" s="46"/>
      <c r="T701" s="46"/>
      <c r="U701" s="46"/>
      <c r="V701" s="46"/>
      <c r="W701" s="46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</row>
    <row r="702" spans="2:34" x14ac:dyDescent="0.25">
      <c r="B702" s="46"/>
      <c r="C702" s="46"/>
      <c r="D702" s="46"/>
      <c r="E702" s="46"/>
      <c r="F702" s="46"/>
      <c r="G702" s="2"/>
      <c r="H702" s="2"/>
      <c r="I702" s="2"/>
      <c r="J702" s="2"/>
      <c r="K702" s="2"/>
      <c r="L702" s="6"/>
      <c r="M702" s="6"/>
      <c r="N702" s="6"/>
      <c r="O702" s="6"/>
      <c r="P702" s="6"/>
      <c r="Q702" s="2"/>
      <c r="R702" s="2"/>
      <c r="S702" s="46"/>
      <c r="T702" s="46"/>
      <c r="U702" s="46"/>
      <c r="V702" s="46"/>
      <c r="W702" s="46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</row>
    <row r="703" spans="2:34" x14ac:dyDescent="0.25">
      <c r="B703" s="46"/>
      <c r="C703" s="46"/>
      <c r="D703" s="46"/>
      <c r="E703" s="46"/>
      <c r="F703" s="46"/>
      <c r="G703" s="2"/>
      <c r="H703" s="2"/>
      <c r="I703" s="2"/>
      <c r="J703" s="2"/>
      <c r="K703" s="2"/>
      <c r="L703" s="6"/>
      <c r="M703" s="6"/>
      <c r="N703" s="6"/>
      <c r="O703" s="6"/>
      <c r="P703" s="6"/>
      <c r="Q703" s="2"/>
      <c r="R703" s="2"/>
      <c r="S703" s="46"/>
      <c r="T703" s="46"/>
      <c r="U703" s="46"/>
      <c r="V703" s="46"/>
      <c r="W703" s="46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</row>
    <row r="704" spans="2:34" x14ac:dyDescent="0.25">
      <c r="B704" s="46"/>
      <c r="C704" s="46"/>
      <c r="D704" s="46"/>
      <c r="E704" s="46"/>
      <c r="F704" s="46"/>
      <c r="G704" s="2"/>
      <c r="H704" s="2"/>
      <c r="I704" s="2"/>
      <c r="J704" s="2"/>
      <c r="K704" s="2"/>
      <c r="L704" s="6"/>
      <c r="M704" s="6"/>
      <c r="N704" s="6"/>
      <c r="O704" s="6"/>
      <c r="P704" s="6"/>
      <c r="Q704" s="2"/>
      <c r="R704" s="2"/>
      <c r="S704" s="46"/>
      <c r="T704" s="46"/>
      <c r="U704" s="46"/>
      <c r="V704" s="46"/>
      <c r="W704" s="46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</row>
    <row r="705" spans="2:34" x14ac:dyDescent="0.25">
      <c r="B705" s="46"/>
      <c r="C705" s="46"/>
      <c r="D705" s="46"/>
      <c r="E705" s="46"/>
      <c r="F705" s="46"/>
      <c r="G705" s="2"/>
      <c r="H705" s="2"/>
      <c r="I705" s="2"/>
      <c r="J705" s="2"/>
      <c r="K705" s="2"/>
      <c r="L705" s="6"/>
      <c r="M705" s="6"/>
      <c r="N705" s="6"/>
      <c r="O705" s="6"/>
      <c r="P705" s="6"/>
      <c r="Q705" s="2"/>
      <c r="R705" s="2"/>
      <c r="S705" s="46"/>
      <c r="T705" s="46"/>
      <c r="U705" s="46"/>
      <c r="V705" s="46"/>
      <c r="W705" s="46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</row>
    <row r="706" spans="2:34" x14ac:dyDescent="0.25">
      <c r="B706" s="46"/>
      <c r="C706" s="46"/>
      <c r="D706" s="46"/>
      <c r="E706" s="46"/>
      <c r="F706" s="46"/>
      <c r="G706" s="2"/>
      <c r="H706" s="2"/>
      <c r="I706" s="2"/>
      <c r="J706" s="2"/>
      <c r="K706" s="2"/>
      <c r="L706" s="6"/>
      <c r="M706" s="6"/>
      <c r="N706" s="6"/>
      <c r="O706" s="6"/>
      <c r="P706" s="6"/>
      <c r="Q706" s="2"/>
      <c r="R706" s="2"/>
      <c r="S706" s="46"/>
      <c r="T706" s="46"/>
      <c r="U706" s="46"/>
      <c r="V706" s="46"/>
      <c r="W706" s="46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</row>
    <row r="707" spans="2:34" x14ac:dyDescent="0.25">
      <c r="B707" s="46"/>
      <c r="C707" s="46"/>
      <c r="D707" s="46"/>
      <c r="E707" s="46"/>
      <c r="F707" s="46"/>
      <c r="G707" s="2"/>
      <c r="H707" s="2"/>
      <c r="I707" s="2"/>
      <c r="J707" s="2"/>
      <c r="K707" s="2"/>
      <c r="L707" s="6"/>
      <c r="M707" s="6"/>
      <c r="N707" s="6"/>
      <c r="O707" s="6"/>
      <c r="P707" s="6"/>
      <c r="Q707" s="2"/>
      <c r="R707" s="2"/>
      <c r="S707" s="46"/>
      <c r="T707" s="46"/>
      <c r="U707" s="46"/>
      <c r="V707" s="46"/>
      <c r="W707" s="46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</row>
    <row r="708" spans="2:34" x14ac:dyDescent="0.25">
      <c r="B708" s="46"/>
      <c r="C708" s="46"/>
      <c r="D708" s="46"/>
      <c r="E708" s="46"/>
      <c r="F708" s="46"/>
      <c r="G708" s="2"/>
      <c r="H708" s="2"/>
      <c r="I708" s="2"/>
      <c r="J708" s="2"/>
      <c r="K708" s="2"/>
      <c r="L708" s="6"/>
      <c r="M708" s="6"/>
      <c r="N708" s="6"/>
      <c r="O708" s="6"/>
      <c r="P708" s="6"/>
      <c r="Q708" s="2"/>
      <c r="R708" s="2"/>
      <c r="S708" s="46"/>
      <c r="T708" s="46"/>
      <c r="U708" s="46"/>
      <c r="V708" s="46"/>
      <c r="W708" s="46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</row>
    <row r="709" spans="2:34" x14ac:dyDescent="0.25">
      <c r="B709" s="46"/>
      <c r="C709" s="46"/>
      <c r="D709" s="46"/>
      <c r="E709" s="46"/>
      <c r="F709" s="46"/>
      <c r="G709" s="2"/>
      <c r="H709" s="2"/>
      <c r="I709" s="2"/>
      <c r="J709" s="2"/>
      <c r="K709" s="2"/>
      <c r="L709" s="6"/>
      <c r="M709" s="6"/>
      <c r="N709" s="6"/>
      <c r="O709" s="6"/>
      <c r="P709" s="6"/>
      <c r="Q709" s="2"/>
      <c r="R709" s="2"/>
      <c r="S709" s="46"/>
      <c r="T709" s="46"/>
      <c r="U709" s="46"/>
      <c r="V709" s="46"/>
      <c r="W709" s="46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</row>
    <row r="710" spans="2:34" x14ac:dyDescent="0.25">
      <c r="B710" s="46"/>
      <c r="C710" s="46"/>
      <c r="D710" s="46"/>
      <c r="E710" s="46"/>
      <c r="F710" s="46"/>
      <c r="G710" s="2"/>
      <c r="H710" s="2"/>
      <c r="I710" s="2"/>
      <c r="J710" s="2"/>
      <c r="K710" s="2"/>
      <c r="L710" s="6"/>
      <c r="M710" s="6"/>
      <c r="N710" s="6"/>
      <c r="O710" s="6"/>
      <c r="P710" s="6"/>
      <c r="Q710" s="2"/>
      <c r="R710" s="2"/>
      <c r="S710" s="46"/>
      <c r="T710" s="46"/>
      <c r="U710" s="46"/>
      <c r="V710" s="46"/>
      <c r="W710" s="46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</row>
    <row r="711" spans="2:34" x14ac:dyDescent="0.25">
      <c r="B711" s="46"/>
      <c r="C711" s="46"/>
      <c r="D711" s="46"/>
      <c r="E711" s="46"/>
      <c r="F711" s="46"/>
      <c r="G711" s="2"/>
      <c r="H711" s="2"/>
      <c r="I711" s="2"/>
      <c r="J711" s="2"/>
      <c r="K711" s="2"/>
      <c r="L711" s="6"/>
      <c r="M711" s="6"/>
      <c r="N711" s="6"/>
      <c r="O711" s="6"/>
      <c r="P711" s="6"/>
      <c r="Q711" s="2"/>
      <c r="R711" s="2"/>
      <c r="S711" s="46"/>
      <c r="T711" s="46"/>
      <c r="U711" s="46"/>
      <c r="V711" s="46"/>
      <c r="W711" s="46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</row>
    <row r="712" spans="2:34" x14ac:dyDescent="0.25">
      <c r="B712" s="46"/>
      <c r="C712" s="46"/>
      <c r="D712" s="46"/>
      <c r="E712" s="46"/>
      <c r="F712" s="46"/>
      <c r="G712" s="2"/>
      <c r="H712" s="2"/>
      <c r="I712" s="2"/>
      <c r="J712" s="2"/>
      <c r="K712" s="2"/>
      <c r="L712" s="6"/>
      <c r="M712" s="6"/>
      <c r="N712" s="6"/>
      <c r="O712" s="6"/>
      <c r="P712" s="6"/>
      <c r="Q712" s="2"/>
      <c r="R712" s="2"/>
      <c r="S712" s="46"/>
      <c r="T712" s="46"/>
      <c r="U712" s="46"/>
      <c r="V712" s="46"/>
      <c r="W712" s="46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</row>
    <row r="713" spans="2:34" x14ac:dyDescent="0.25">
      <c r="B713" s="46"/>
      <c r="C713" s="46"/>
      <c r="D713" s="46"/>
      <c r="E713" s="46"/>
      <c r="F713" s="46"/>
      <c r="G713" s="2"/>
      <c r="H713" s="2"/>
      <c r="I713" s="2"/>
      <c r="J713" s="2"/>
      <c r="K713" s="2"/>
      <c r="L713" s="6"/>
      <c r="M713" s="6"/>
      <c r="N713" s="6"/>
      <c r="O713" s="6"/>
      <c r="P713" s="6"/>
      <c r="Q713" s="2"/>
      <c r="R713" s="2"/>
      <c r="S713" s="46"/>
      <c r="T713" s="46"/>
      <c r="U713" s="46"/>
      <c r="V713" s="46"/>
      <c r="W713" s="46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</row>
    <row r="714" spans="2:34" x14ac:dyDescent="0.25">
      <c r="B714" s="46"/>
      <c r="C714" s="46"/>
      <c r="D714" s="46"/>
      <c r="E714" s="46"/>
      <c r="F714" s="46"/>
      <c r="G714" s="2"/>
      <c r="H714" s="2"/>
      <c r="I714" s="2"/>
      <c r="J714" s="2"/>
      <c r="K714" s="2"/>
      <c r="L714" s="6"/>
      <c r="M714" s="6"/>
      <c r="N714" s="6"/>
      <c r="O714" s="6"/>
      <c r="P714" s="6"/>
      <c r="Q714" s="2"/>
      <c r="R714" s="2"/>
      <c r="S714" s="46"/>
      <c r="T714" s="46"/>
      <c r="U714" s="46"/>
      <c r="V714" s="46"/>
      <c r="W714" s="46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</row>
    <row r="715" spans="2:34" x14ac:dyDescent="0.25">
      <c r="B715" s="46"/>
      <c r="C715" s="46"/>
      <c r="D715" s="46"/>
      <c r="E715" s="46"/>
      <c r="F715" s="46"/>
      <c r="G715" s="2"/>
      <c r="H715" s="2"/>
      <c r="I715" s="2"/>
      <c r="J715" s="2"/>
      <c r="K715" s="2"/>
      <c r="L715" s="6"/>
      <c r="M715" s="6"/>
      <c r="N715" s="6"/>
      <c r="O715" s="6"/>
      <c r="P715" s="6"/>
      <c r="Q715" s="2"/>
      <c r="R715" s="2"/>
      <c r="S715" s="46"/>
      <c r="T715" s="46"/>
      <c r="U715" s="46"/>
      <c r="V715" s="46"/>
      <c r="W715" s="46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</row>
    <row r="716" spans="2:34" x14ac:dyDescent="0.25">
      <c r="B716" s="46"/>
      <c r="C716" s="46"/>
      <c r="D716" s="46"/>
      <c r="E716" s="46"/>
      <c r="F716" s="46"/>
      <c r="G716" s="2"/>
      <c r="H716" s="2"/>
      <c r="I716" s="2"/>
      <c r="J716" s="2"/>
      <c r="K716" s="2"/>
      <c r="L716" s="6"/>
      <c r="M716" s="6"/>
      <c r="N716" s="6"/>
      <c r="O716" s="6"/>
      <c r="P716" s="6"/>
      <c r="Q716" s="2"/>
      <c r="R716" s="2"/>
      <c r="S716" s="46"/>
      <c r="T716" s="46"/>
      <c r="U716" s="46"/>
      <c r="V716" s="46"/>
      <c r="W716" s="46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</row>
    <row r="717" spans="2:34" x14ac:dyDescent="0.25">
      <c r="B717" s="46"/>
      <c r="C717" s="46"/>
      <c r="D717" s="46"/>
      <c r="E717" s="46"/>
      <c r="F717" s="46"/>
      <c r="G717" s="2"/>
      <c r="H717" s="2"/>
      <c r="I717" s="2"/>
      <c r="J717" s="2"/>
      <c r="K717" s="2"/>
      <c r="L717" s="6"/>
      <c r="M717" s="6"/>
      <c r="N717" s="6"/>
      <c r="O717" s="6"/>
      <c r="P717" s="6"/>
      <c r="Q717" s="2"/>
      <c r="R717" s="2"/>
      <c r="S717" s="46"/>
      <c r="T717" s="46"/>
      <c r="U717" s="46"/>
      <c r="V717" s="46"/>
      <c r="W717" s="46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</row>
    <row r="718" spans="2:34" x14ac:dyDescent="0.25">
      <c r="B718" s="46"/>
      <c r="C718" s="46"/>
      <c r="D718" s="46"/>
      <c r="E718" s="46"/>
      <c r="F718" s="46"/>
      <c r="G718" s="2"/>
      <c r="H718" s="2"/>
      <c r="I718" s="2"/>
      <c r="J718" s="2"/>
      <c r="K718" s="2"/>
      <c r="L718" s="6"/>
      <c r="M718" s="6"/>
      <c r="N718" s="6"/>
      <c r="O718" s="6"/>
      <c r="P718" s="6"/>
      <c r="Q718" s="2"/>
      <c r="R718" s="2"/>
      <c r="S718" s="46"/>
      <c r="T718" s="46"/>
      <c r="U718" s="46"/>
      <c r="V718" s="46"/>
      <c r="W718" s="46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</row>
    <row r="719" spans="2:34" x14ac:dyDescent="0.25">
      <c r="B719" s="46"/>
      <c r="C719" s="46"/>
      <c r="D719" s="46"/>
      <c r="E719" s="46"/>
      <c r="F719" s="46"/>
      <c r="G719" s="2"/>
      <c r="H719" s="2"/>
      <c r="I719" s="2"/>
      <c r="J719" s="2"/>
      <c r="K719" s="2"/>
      <c r="L719" s="6"/>
      <c r="M719" s="6"/>
      <c r="N719" s="6"/>
      <c r="O719" s="6"/>
      <c r="P719" s="6"/>
      <c r="Q719" s="2"/>
      <c r="R719" s="2"/>
      <c r="S719" s="46"/>
      <c r="T719" s="46"/>
      <c r="U719" s="46"/>
      <c r="V719" s="46"/>
      <c r="W719" s="46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</row>
    <row r="720" spans="2:34" x14ac:dyDescent="0.25">
      <c r="B720" s="46"/>
      <c r="C720" s="46"/>
      <c r="D720" s="46"/>
      <c r="E720" s="46"/>
      <c r="F720" s="46"/>
      <c r="G720" s="2"/>
      <c r="H720" s="2"/>
      <c r="I720" s="2"/>
      <c r="J720" s="2"/>
      <c r="K720" s="2"/>
      <c r="L720" s="6"/>
      <c r="M720" s="6"/>
      <c r="N720" s="6"/>
      <c r="O720" s="6"/>
      <c r="P720" s="6"/>
      <c r="Q720" s="2"/>
      <c r="R720" s="2"/>
      <c r="S720" s="46"/>
      <c r="T720" s="46"/>
      <c r="U720" s="46"/>
      <c r="V720" s="46"/>
      <c r="W720" s="46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</row>
    <row r="721" spans="2:34" x14ac:dyDescent="0.25">
      <c r="B721" s="46"/>
      <c r="C721" s="46"/>
      <c r="D721" s="46"/>
      <c r="E721" s="46"/>
      <c r="F721" s="46"/>
      <c r="G721" s="2"/>
      <c r="H721" s="2"/>
      <c r="I721" s="2"/>
      <c r="J721" s="2"/>
      <c r="K721" s="2"/>
      <c r="L721" s="6"/>
      <c r="M721" s="6"/>
      <c r="N721" s="6"/>
      <c r="O721" s="6"/>
      <c r="P721" s="6"/>
      <c r="Q721" s="2"/>
      <c r="R721" s="2"/>
      <c r="S721" s="46"/>
      <c r="T721" s="46"/>
      <c r="U721" s="46"/>
      <c r="V721" s="46"/>
      <c r="W721" s="46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</row>
    <row r="722" spans="2:34" x14ac:dyDescent="0.25">
      <c r="B722" s="46"/>
      <c r="C722" s="46"/>
      <c r="D722" s="46"/>
      <c r="E722" s="46"/>
      <c r="F722" s="46"/>
      <c r="G722" s="2"/>
      <c r="H722" s="2"/>
      <c r="I722" s="2"/>
      <c r="J722" s="2"/>
      <c r="K722" s="2"/>
      <c r="L722" s="6"/>
      <c r="M722" s="6"/>
      <c r="N722" s="6"/>
      <c r="O722" s="6"/>
      <c r="P722" s="6"/>
      <c r="Q722" s="2"/>
      <c r="R722" s="2"/>
      <c r="S722" s="46"/>
      <c r="T722" s="46"/>
      <c r="U722" s="46"/>
      <c r="V722" s="46"/>
      <c r="W722" s="46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</row>
    <row r="723" spans="2:34" x14ac:dyDescent="0.25">
      <c r="B723" s="46"/>
      <c r="C723" s="46"/>
      <c r="D723" s="46"/>
      <c r="E723" s="46"/>
      <c r="F723" s="46"/>
      <c r="G723" s="2"/>
      <c r="H723" s="2"/>
      <c r="I723" s="2"/>
      <c r="J723" s="2"/>
      <c r="K723" s="2"/>
      <c r="L723" s="6"/>
      <c r="M723" s="6"/>
      <c r="N723" s="6"/>
      <c r="O723" s="6"/>
      <c r="P723" s="6"/>
      <c r="Q723" s="2"/>
      <c r="R723" s="2"/>
      <c r="S723" s="46"/>
      <c r="T723" s="46"/>
      <c r="U723" s="46"/>
      <c r="V723" s="46"/>
      <c r="W723" s="46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</row>
    <row r="724" spans="2:34" x14ac:dyDescent="0.25">
      <c r="B724" s="46"/>
      <c r="C724" s="46"/>
      <c r="D724" s="46"/>
      <c r="E724" s="46"/>
      <c r="F724" s="46"/>
      <c r="G724" s="2"/>
      <c r="H724" s="2"/>
      <c r="I724" s="2"/>
      <c r="J724" s="2"/>
      <c r="K724" s="2"/>
      <c r="L724" s="6"/>
      <c r="M724" s="6"/>
      <c r="N724" s="6"/>
      <c r="O724" s="6"/>
      <c r="P724" s="6"/>
      <c r="Q724" s="2"/>
      <c r="R724" s="2"/>
      <c r="S724" s="46"/>
      <c r="T724" s="46"/>
      <c r="U724" s="46"/>
      <c r="V724" s="46"/>
      <c r="W724" s="46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</row>
    <row r="725" spans="2:34" x14ac:dyDescent="0.25">
      <c r="B725" s="46"/>
      <c r="C725" s="46"/>
      <c r="D725" s="46"/>
      <c r="E725" s="46"/>
      <c r="F725" s="46"/>
      <c r="G725" s="2"/>
      <c r="H725" s="2"/>
      <c r="I725" s="2"/>
      <c r="J725" s="2"/>
      <c r="K725" s="2"/>
      <c r="L725" s="6"/>
      <c r="M725" s="6"/>
      <c r="N725" s="6"/>
      <c r="O725" s="6"/>
      <c r="P725" s="6"/>
      <c r="Q725" s="2"/>
      <c r="R725" s="2"/>
      <c r="S725" s="46"/>
      <c r="T725" s="46"/>
      <c r="U725" s="46"/>
      <c r="V725" s="46"/>
      <c r="W725" s="46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</row>
    <row r="726" spans="2:34" x14ac:dyDescent="0.25">
      <c r="B726" s="46"/>
      <c r="C726" s="46"/>
      <c r="D726" s="46"/>
      <c r="E726" s="46"/>
      <c r="F726" s="46"/>
      <c r="G726" s="2"/>
      <c r="H726" s="2"/>
      <c r="I726" s="2"/>
      <c r="J726" s="2"/>
      <c r="K726" s="2"/>
      <c r="L726" s="6"/>
      <c r="M726" s="6"/>
      <c r="N726" s="6"/>
      <c r="O726" s="6"/>
      <c r="P726" s="6"/>
      <c r="Q726" s="2"/>
      <c r="R726" s="2"/>
      <c r="S726" s="46"/>
      <c r="T726" s="46"/>
      <c r="U726" s="46"/>
      <c r="V726" s="46"/>
      <c r="W726" s="46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</row>
    <row r="727" spans="2:34" x14ac:dyDescent="0.25">
      <c r="B727" s="46"/>
      <c r="C727" s="46"/>
      <c r="D727" s="46"/>
      <c r="E727" s="46"/>
      <c r="F727" s="46"/>
      <c r="G727" s="2"/>
      <c r="H727" s="2"/>
      <c r="I727" s="2"/>
      <c r="J727" s="2"/>
      <c r="K727" s="2"/>
      <c r="L727" s="6"/>
      <c r="M727" s="6"/>
      <c r="N727" s="6"/>
      <c r="O727" s="6"/>
      <c r="P727" s="6"/>
      <c r="Q727" s="2"/>
      <c r="R727" s="2"/>
      <c r="S727" s="46"/>
      <c r="T727" s="46"/>
      <c r="U727" s="46"/>
      <c r="V727" s="46"/>
      <c r="W727" s="46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</row>
    <row r="728" spans="2:34" x14ac:dyDescent="0.25">
      <c r="B728" s="46"/>
      <c r="C728" s="46"/>
      <c r="D728" s="46"/>
      <c r="E728" s="46"/>
      <c r="F728" s="46"/>
      <c r="G728" s="2"/>
      <c r="H728" s="2"/>
      <c r="I728" s="2"/>
      <c r="J728" s="2"/>
      <c r="K728" s="2"/>
      <c r="L728" s="6"/>
      <c r="M728" s="6"/>
      <c r="N728" s="6"/>
      <c r="O728" s="6"/>
      <c r="P728" s="6"/>
      <c r="Q728" s="2"/>
      <c r="R728" s="2"/>
      <c r="S728" s="46"/>
      <c r="T728" s="46"/>
      <c r="U728" s="46"/>
      <c r="V728" s="46"/>
      <c r="W728" s="46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</row>
    <row r="729" spans="2:34" x14ac:dyDescent="0.25">
      <c r="B729" s="46"/>
      <c r="C729" s="46"/>
      <c r="D729" s="46"/>
      <c r="E729" s="46"/>
      <c r="F729" s="46"/>
      <c r="G729" s="2"/>
      <c r="H729" s="2"/>
      <c r="I729" s="2"/>
      <c r="J729" s="2"/>
      <c r="K729" s="2"/>
      <c r="L729" s="6"/>
      <c r="M729" s="6"/>
      <c r="N729" s="6"/>
      <c r="O729" s="6"/>
      <c r="P729" s="6"/>
      <c r="Q729" s="2"/>
      <c r="R729" s="2"/>
      <c r="S729" s="46"/>
      <c r="T729" s="46"/>
      <c r="U729" s="46"/>
      <c r="V729" s="46"/>
      <c r="W729" s="46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</row>
    <row r="730" spans="2:34" x14ac:dyDescent="0.25">
      <c r="B730" s="46"/>
      <c r="C730" s="46"/>
      <c r="D730" s="46"/>
      <c r="E730" s="46"/>
      <c r="F730" s="46"/>
      <c r="G730" s="2"/>
      <c r="H730" s="2"/>
      <c r="I730" s="2"/>
      <c r="J730" s="2"/>
      <c r="K730" s="2"/>
      <c r="L730" s="6"/>
      <c r="M730" s="6"/>
      <c r="N730" s="6"/>
      <c r="O730" s="6"/>
      <c r="P730" s="6"/>
      <c r="Q730" s="2"/>
      <c r="R730" s="2"/>
      <c r="S730" s="46"/>
      <c r="T730" s="46"/>
      <c r="U730" s="46"/>
      <c r="V730" s="46"/>
      <c r="W730" s="46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</row>
    <row r="731" spans="2:34" x14ac:dyDescent="0.25">
      <c r="B731" s="46"/>
      <c r="C731" s="46"/>
      <c r="D731" s="46"/>
      <c r="E731" s="46"/>
      <c r="F731" s="46"/>
      <c r="G731" s="2"/>
      <c r="H731" s="2"/>
      <c r="I731" s="2"/>
      <c r="J731" s="2"/>
      <c r="K731" s="2"/>
      <c r="L731" s="6"/>
      <c r="M731" s="6"/>
      <c r="N731" s="6"/>
      <c r="O731" s="6"/>
      <c r="P731" s="6"/>
      <c r="Q731" s="2"/>
      <c r="R731" s="2"/>
      <c r="S731" s="46"/>
      <c r="T731" s="46"/>
      <c r="U731" s="46"/>
      <c r="V731" s="46"/>
      <c r="W731" s="46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</row>
    <row r="732" spans="2:34" x14ac:dyDescent="0.25">
      <c r="B732" s="46"/>
      <c r="C732" s="46"/>
      <c r="D732" s="46"/>
      <c r="E732" s="46"/>
      <c r="F732" s="46"/>
      <c r="G732" s="2"/>
      <c r="H732" s="2"/>
      <c r="I732" s="2"/>
      <c r="J732" s="2"/>
      <c r="K732" s="2"/>
      <c r="L732" s="6"/>
      <c r="M732" s="6"/>
      <c r="N732" s="6"/>
      <c r="O732" s="6"/>
      <c r="P732" s="6"/>
      <c r="Q732" s="2"/>
      <c r="R732" s="2"/>
      <c r="S732" s="46"/>
      <c r="T732" s="46"/>
      <c r="U732" s="46"/>
      <c r="V732" s="46"/>
      <c r="W732" s="46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</row>
    <row r="733" spans="2:34" x14ac:dyDescent="0.25">
      <c r="B733" s="46"/>
      <c r="C733" s="46"/>
      <c r="D733" s="46"/>
      <c r="E733" s="46"/>
      <c r="F733" s="46"/>
      <c r="G733" s="2"/>
      <c r="H733" s="2"/>
      <c r="I733" s="2"/>
      <c r="J733" s="2"/>
      <c r="K733" s="2"/>
      <c r="L733" s="6"/>
      <c r="M733" s="6"/>
      <c r="N733" s="6"/>
      <c r="O733" s="6"/>
      <c r="P733" s="6"/>
      <c r="Q733" s="2"/>
      <c r="R733" s="2"/>
      <c r="S733" s="46"/>
      <c r="T733" s="46"/>
      <c r="U733" s="46"/>
      <c r="V733" s="46"/>
      <c r="W733" s="46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</row>
    <row r="734" spans="2:34" x14ac:dyDescent="0.25">
      <c r="B734" s="46"/>
      <c r="C734" s="46"/>
      <c r="D734" s="46"/>
      <c r="E734" s="46"/>
      <c r="F734" s="46"/>
      <c r="G734" s="2"/>
      <c r="H734" s="2"/>
      <c r="I734" s="2"/>
      <c r="J734" s="2"/>
      <c r="K734" s="2"/>
      <c r="L734" s="6"/>
      <c r="M734" s="6"/>
      <c r="N734" s="6"/>
      <c r="O734" s="6"/>
      <c r="P734" s="6"/>
      <c r="Q734" s="2"/>
      <c r="R734" s="2"/>
      <c r="S734" s="46"/>
      <c r="T734" s="46"/>
      <c r="U734" s="46"/>
      <c r="V734" s="46"/>
      <c r="W734" s="46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</row>
    <row r="735" spans="2:34" x14ac:dyDescent="0.25">
      <c r="B735" s="46"/>
      <c r="C735" s="46"/>
      <c r="D735" s="46"/>
      <c r="E735" s="46"/>
      <c r="F735" s="46"/>
      <c r="G735" s="2"/>
      <c r="H735" s="2"/>
      <c r="I735" s="2"/>
      <c r="J735" s="2"/>
      <c r="K735" s="2"/>
      <c r="L735" s="6"/>
      <c r="M735" s="6"/>
      <c r="N735" s="6"/>
      <c r="O735" s="6"/>
      <c r="P735" s="6"/>
      <c r="Q735" s="2"/>
      <c r="R735" s="2"/>
      <c r="S735" s="46"/>
      <c r="T735" s="46"/>
      <c r="U735" s="46"/>
      <c r="V735" s="46"/>
      <c r="W735" s="46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</row>
    <row r="736" spans="2:34" x14ac:dyDescent="0.25">
      <c r="B736" s="46"/>
      <c r="C736" s="46"/>
      <c r="D736" s="46"/>
      <c r="E736" s="46"/>
      <c r="F736" s="46"/>
      <c r="G736" s="2"/>
      <c r="H736" s="2"/>
      <c r="I736" s="2"/>
      <c r="J736" s="2"/>
      <c r="K736" s="2"/>
      <c r="L736" s="6"/>
      <c r="M736" s="6"/>
      <c r="N736" s="6"/>
      <c r="O736" s="6"/>
      <c r="P736" s="6"/>
      <c r="Q736" s="2"/>
      <c r="R736" s="2"/>
      <c r="S736" s="46"/>
      <c r="T736" s="46"/>
      <c r="U736" s="46"/>
      <c r="V736" s="46"/>
      <c r="W736" s="46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</row>
    <row r="737" spans="2:34" x14ac:dyDescent="0.25">
      <c r="B737" s="46"/>
      <c r="C737" s="46"/>
      <c r="D737" s="46"/>
      <c r="E737" s="46"/>
      <c r="F737" s="46"/>
      <c r="G737" s="2"/>
      <c r="H737" s="2"/>
      <c r="I737" s="2"/>
      <c r="J737" s="2"/>
      <c r="K737" s="2"/>
      <c r="L737" s="6"/>
      <c r="M737" s="6"/>
      <c r="N737" s="6"/>
      <c r="O737" s="6"/>
      <c r="P737" s="6"/>
      <c r="Q737" s="2"/>
      <c r="R737" s="2"/>
      <c r="S737" s="46"/>
      <c r="T737" s="46"/>
      <c r="U737" s="46"/>
      <c r="V737" s="46"/>
      <c r="W737" s="46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</row>
    <row r="738" spans="2:34" x14ac:dyDescent="0.25">
      <c r="B738" s="46"/>
      <c r="C738" s="46"/>
      <c r="D738" s="46"/>
      <c r="E738" s="46"/>
      <c r="F738" s="46"/>
      <c r="G738" s="2"/>
      <c r="H738" s="2"/>
      <c r="I738" s="2"/>
      <c r="J738" s="2"/>
      <c r="K738" s="2"/>
      <c r="L738" s="6"/>
      <c r="M738" s="6"/>
      <c r="N738" s="6"/>
      <c r="O738" s="6"/>
      <c r="P738" s="6"/>
      <c r="Q738" s="2"/>
      <c r="R738" s="2"/>
      <c r="S738" s="46"/>
      <c r="T738" s="46"/>
      <c r="U738" s="46"/>
      <c r="V738" s="46"/>
      <c r="W738" s="46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</row>
    <row r="739" spans="2:34" x14ac:dyDescent="0.25">
      <c r="B739" s="46"/>
      <c r="C739" s="46"/>
      <c r="D739" s="46"/>
      <c r="E739" s="46"/>
      <c r="F739" s="46"/>
      <c r="G739" s="2"/>
      <c r="H739" s="2"/>
      <c r="I739" s="2"/>
      <c r="J739" s="2"/>
      <c r="K739" s="2"/>
      <c r="L739" s="6"/>
      <c r="M739" s="6"/>
      <c r="N739" s="6"/>
      <c r="O739" s="6"/>
      <c r="P739" s="6"/>
      <c r="Q739" s="2"/>
      <c r="R739" s="2"/>
      <c r="S739" s="46"/>
      <c r="T739" s="46"/>
      <c r="U739" s="46"/>
      <c r="V739" s="46"/>
      <c r="W739" s="46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</row>
    <row r="740" spans="2:34" x14ac:dyDescent="0.25">
      <c r="B740" s="46"/>
      <c r="C740" s="46"/>
      <c r="D740" s="46"/>
      <c r="E740" s="46"/>
      <c r="F740" s="46"/>
      <c r="G740" s="2"/>
      <c r="H740" s="2"/>
      <c r="I740" s="2"/>
      <c r="J740" s="2"/>
      <c r="K740" s="2"/>
      <c r="L740" s="6"/>
      <c r="M740" s="6"/>
      <c r="N740" s="6"/>
      <c r="O740" s="6"/>
      <c r="P740" s="6"/>
      <c r="Q740" s="2"/>
      <c r="R740" s="2"/>
      <c r="S740" s="46"/>
      <c r="T740" s="46"/>
      <c r="U740" s="46"/>
      <c r="V740" s="46"/>
      <c r="W740" s="46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</row>
    <row r="741" spans="2:34" x14ac:dyDescent="0.25">
      <c r="B741" s="46"/>
      <c r="C741" s="46"/>
      <c r="D741" s="46"/>
      <c r="E741" s="46"/>
      <c r="F741" s="46"/>
      <c r="G741" s="2"/>
      <c r="H741" s="2"/>
      <c r="I741" s="2"/>
      <c r="J741" s="2"/>
      <c r="K741" s="2"/>
      <c r="L741" s="6"/>
      <c r="M741" s="6"/>
      <c r="N741" s="6"/>
      <c r="O741" s="6"/>
      <c r="P741" s="6"/>
      <c r="Q741" s="2"/>
      <c r="R741" s="2"/>
      <c r="S741" s="46"/>
      <c r="T741" s="46"/>
      <c r="U741" s="46"/>
      <c r="V741" s="46"/>
      <c r="W741" s="46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</row>
    <row r="742" spans="2:34" x14ac:dyDescent="0.25">
      <c r="B742" s="46"/>
      <c r="C742" s="46"/>
      <c r="D742" s="46"/>
      <c r="E742" s="46"/>
      <c r="F742" s="46"/>
      <c r="G742" s="2"/>
      <c r="H742" s="2"/>
      <c r="I742" s="2"/>
      <c r="J742" s="2"/>
      <c r="K742" s="2"/>
      <c r="L742" s="6"/>
      <c r="M742" s="6"/>
      <c r="N742" s="6"/>
      <c r="O742" s="6"/>
      <c r="P742" s="6"/>
      <c r="Q742" s="2"/>
      <c r="R742" s="2"/>
      <c r="S742" s="46"/>
      <c r="T742" s="46"/>
      <c r="U742" s="46"/>
      <c r="V742" s="46"/>
      <c r="W742" s="46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</row>
    <row r="743" spans="2:34" x14ac:dyDescent="0.25">
      <c r="B743" s="46"/>
      <c r="C743" s="46"/>
      <c r="D743" s="46"/>
      <c r="E743" s="46"/>
      <c r="F743" s="46"/>
      <c r="G743" s="2"/>
      <c r="H743" s="2"/>
      <c r="I743" s="2"/>
      <c r="J743" s="2"/>
      <c r="K743" s="2"/>
      <c r="L743" s="6"/>
      <c r="M743" s="6"/>
      <c r="N743" s="6"/>
      <c r="O743" s="6"/>
      <c r="P743" s="6"/>
      <c r="Q743" s="2"/>
      <c r="R743" s="2"/>
      <c r="S743" s="46"/>
      <c r="T743" s="46"/>
      <c r="U743" s="46"/>
      <c r="V743" s="46"/>
      <c r="W743" s="46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</row>
    <row r="744" spans="2:34" x14ac:dyDescent="0.25">
      <c r="B744" s="46"/>
      <c r="C744" s="46"/>
      <c r="D744" s="46"/>
      <c r="E744" s="46"/>
      <c r="F744" s="46"/>
      <c r="G744" s="2"/>
      <c r="H744" s="2"/>
      <c r="I744" s="2"/>
      <c r="J744" s="2"/>
      <c r="K744" s="2"/>
      <c r="L744" s="6"/>
      <c r="M744" s="6"/>
      <c r="N744" s="6"/>
      <c r="O744" s="6"/>
      <c r="P744" s="6"/>
      <c r="Q744" s="2"/>
      <c r="R744" s="2"/>
      <c r="S744" s="46"/>
      <c r="T744" s="46"/>
      <c r="U744" s="46"/>
      <c r="V744" s="46"/>
      <c r="W744" s="46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</row>
    <row r="745" spans="2:34" x14ac:dyDescent="0.25">
      <c r="B745" s="46"/>
      <c r="C745" s="46"/>
      <c r="D745" s="46"/>
      <c r="E745" s="46"/>
      <c r="F745" s="46"/>
      <c r="G745" s="2"/>
      <c r="H745" s="2"/>
      <c r="I745" s="2"/>
      <c r="J745" s="2"/>
      <c r="K745" s="2"/>
      <c r="L745" s="6"/>
      <c r="M745" s="6"/>
      <c r="N745" s="6"/>
      <c r="O745" s="6"/>
      <c r="P745" s="6"/>
      <c r="Q745" s="2"/>
      <c r="R745" s="2"/>
      <c r="S745" s="46"/>
      <c r="T745" s="46"/>
      <c r="U745" s="46"/>
      <c r="V745" s="46"/>
      <c r="W745" s="46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</row>
    <row r="746" spans="2:34" x14ac:dyDescent="0.25">
      <c r="B746" s="46"/>
      <c r="C746" s="46"/>
      <c r="D746" s="46"/>
      <c r="E746" s="46"/>
      <c r="F746" s="46"/>
      <c r="G746" s="2"/>
      <c r="H746" s="2"/>
      <c r="I746" s="2"/>
      <c r="J746" s="2"/>
      <c r="K746" s="2"/>
      <c r="L746" s="6"/>
      <c r="M746" s="6"/>
      <c r="N746" s="6"/>
      <c r="O746" s="6"/>
      <c r="P746" s="6"/>
      <c r="Q746" s="2"/>
      <c r="R746" s="2"/>
      <c r="S746" s="46"/>
      <c r="T746" s="46"/>
      <c r="U746" s="46"/>
      <c r="V746" s="46"/>
      <c r="W746" s="46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</row>
    <row r="747" spans="2:34" x14ac:dyDescent="0.25">
      <c r="B747" s="46"/>
      <c r="C747" s="46"/>
      <c r="D747" s="46"/>
      <c r="E747" s="46"/>
      <c r="F747" s="46"/>
      <c r="G747" s="2"/>
      <c r="H747" s="2"/>
      <c r="I747" s="2"/>
      <c r="J747" s="2"/>
      <c r="K747" s="2"/>
      <c r="L747" s="6"/>
      <c r="M747" s="6"/>
      <c r="N747" s="6"/>
      <c r="O747" s="6"/>
      <c r="P747" s="6"/>
      <c r="Q747" s="2"/>
      <c r="R747" s="2"/>
      <c r="S747" s="46"/>
      <c r="T747" s="46"/>
      <c r="U747" s="46"/>
      <c r="V747" s="46"/>
      <c r="W747" s="46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</row>
    <row r="748" spans="2:34" x14ac:dyDescent="0.25">
      <c r="B748" s="46"/>
      <c r="C748" s="46"/>
      <c r="D748" s="46"/>
      <c r="E748" s="46"/>
      <c r="F748" s="46"/>
      <c r="G748" s="2"/>
      <c r="H748" s="2"/>
      <c r="I748" s="2"/>
      <c r="J748" s="2"/>
      <c r="K748" s="2"/>
      <c r="L748" s="6"/>
      <c r="M748" s="6"/>
      <c r="N748" s="6"/>
      <c r="O748" s="6"/>
      <c r="P748" s="6"/>
      <c r="Q748" s="2"/>
      <c r="R748" s="2"/>
      <c r="S748" s="46"/>
      <c r="T748" s="46"/>
      <c r="U748" s="46"/>
      <c r="V748" s="46"/>
      <c r="W748" s="46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</row>
    <row r="749" spans="2:34" x14ac:dyDescent="0.25">
      <c r="B749" s="46"/>
      <c r="C749" s="46"/>
      <c r="D749" s="46"/>
      <c r="E749" s="46"/>
      <c r="F749" s="46"/>
      <c r="G749" s="2"/>
      <c r="H749" s="2"/>
      <c r="I749" s="2"/>
      <c r="J749" s="2"/>
      <c r="K749" s="2"/>
      <c r="L749" s="6"/>
      <c r="M749" s="6"/>
      <c r="N749" s="6"/>
      <c r="O749" s="6"/>
      <c r="P749" s="6"/>
      <c r="Q749" s="2"/>
      <c r="R749" s="2"/>
      <c r="S749" s="46"/>
      <c r="T749" s="46"/>
      <c r="U749" s="46"/>
      <c r="V749" s="46"/>
      <c r="W749" s="46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</row>
    <row r="750" spans="2:34" x14ac:dyDescent="0.25">
      <c r="B750" s="46"/>
      <c r="C750" s="46"/>
      <c r="D750" s="46"/>
      <c r="E750" s="46"/>
      <c r="F750" s="46"/>
      <c r="G750" s="2"/>
      <c r="H750" s="2"/>
      <c r="I750" s="2"/>
      <c r="J750" s="2"/>
      <c r="K750" s="2"/>
      <c r="L750" s="6"/>
      <c r="M750" s="6"/>
      <c r="N750" s="6"/>
      <c r="O750" s="6"/>
      <c r="P750" s="6"/>
      <c r="Q750" s="2"/>
      <c r="R750" s="2"/>
      <c r="S750" s="46"/>
      <c r="T750" s="46"/>
      <c r="U750" s="46"/>
      <c r="V750" s="46"/>
      <c r="W750" s="46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</row>
    <row r="751" spans="2:34" x14ac:dyDescent="0.25">
      <c r="B751" s="46"/>
      <c r="C751" s="46"/>
      <c r="D751" s="46"/>
      <c r="E751" s="46"/>
      <c r="F751" s="46"/>
      <c r="G751" s="2"/>
      <c r="H751" s="2"/>
      <c r="I751" s="2"/>
      <c r="J751" s="2"/>
      <c r="K751" s="2"/>
      <c r="L751" s="6"/>
      <c r="M751" s="6"/>
      <c r="N751" s="6"/>
      <c r="O751" s="6"/>
      <c r="P751" s="6"/>
      <c r="Q751" s="2"/>
      <c r="R751" s="2"/>
      <c r="S751" s="46"/>
      <c r="T751" s="46"/>
      <c r="U751" s="46"/>
      <c r="V751" s="46"/>
      <c r="W751" s="46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</row>
    <row r="752" spans="2:34" x14ac:dyDescent="0.25">
      <c r="B752" s="46"/>
      <c r="C752" s="46"/>
      <c r="D752" s="46"/>
      <c r="E752" s="46"/>
      <c r="F752" s="46"/>
      <c r="G752" s="2"/>
      <c r="H752" s="2"/>
      <c r="I752" s="2"/>
      <c r="J752" s="2"/>
      <c r="K752" s="2"/>
      <c r="L752" s="6"/>
      <c r="M752" s="6"/>
      <c r="N752" s="6"/>
      <c r="O752" s="6"/>
      <c r="P752" s="6"/>
      <c r="Q752" s="2"/>
      <c r="R752" s="2"/>
      <c r="S752" s="46"/>
      <c r="T752" s="46"/>
      <c r="U752" s="46"/>
      <c r="V752" s="46"/>
      <c r="W752" s="46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</row>
    <row r="753" spans="2:34" x14ac:dyDescent="0.25">
      <c r="B753" s="46"/>
      <c r="C753" s="46"/>
      <c r="D753" s="46"/>
      <c r="E753" s="46"/>
      <c r="F753" s="46"/>
      <c r="G753" s="2"/>
      <c r="H753" s="2"/>
      <c r="I753" s="2"/>
      <c r="J753" s="2"/>
      <c r="K753" s="2"/>
      <c r="L753" s="6"/>
      <c r="M753" s="6"/>
      <c r="N753" s="6"/>
      <c r="O753" s="6"/>
      <c r="P753" s="6"/>
      <c r="Q753" s="2"/>
      <c r="R753" s="2"/>
      <c r="S753" s="46"/>
      <c r="T753" s="46"/>
      <c r="U753" s="46"/>
      <c r="V753" s="46"/>
      <c r="W753" s="46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</row>
    <row r="754" spans="2:34" x14ac:dyDescent="0.25">
      <c r="B754" s="46"/>
      <c r="C754" s="46"/>
      <c r="D754" s="46"/>
      <c r="E754" s="46"/>
      <c r="F754" s="46"/>
      <c r="G754" s="2"/>
      <c r="H754" s="2"/>
      <c r="I754" s="2"/>
      <c r="J754" s="2"/>
      <c r="K754" s="2"/>
      <c r="L754" s="6"/>
      <c r="M754" s="6"/>
      <c r="N754" s="6"/>
      <c r="O754" s="6"/>
      <c r="P754" s="6"/>
      <c r="Q754" s="2"/>
      <c r="R754" s="2"/>
      <c r="S754" s="46"/>
      <c r="T754" s="46"/>
      <c r="U754" s="46"/>
      <c r="V754" s="46"/>
      <c r="W754" s="46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</row>
    <row r="755" spans="2:34" x14ac:dyDescent="0.25">
      <c r="B755" s="46"/>
      <c r="C755" s="46"/>
      <c r="D755" s="46"/>
      <c r="E755" s="46"/>
      <c r="F755" s="46"/>
      <c r="G755" s="2"/>
      <c r="H755" s="2"/>
      <c r="I755" s="2"/>
      <c r="J755" s="2"/>
      <c r="K755" s="2"/>
      <c r="L755" s="6"/>
      <c r="M755" s="6"/>
      <c r="N755" s="6"/>
      <c r="O755" s="6"/>
      <c r="P755" s="6"/>
      <c r="Q755" s="2"/>
      <c r="R755" s="2"/>
      <c r="S755" s="46"/>
      <c r="T755" s="46"/>
      <c r="U755" s="46"/>
      <c r="V755" s="46"/>
      <c r="W755" s="46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</row>
    <row r="756" spans="2:34" x14ac:dyDescent="0.25">
      <c r="B756" s="46"/>
      <c r="C756" s="46"/>
      <c r="D756" s="46"/>
      <c r="E756" s="46"/>
      <c r="F756" s="46"/>
      <c r="G756" s="2"/>
      <c r="H756" s="2"/>
      <c r="I756" s="2"/>
      <c r="J756" s="2"/>
      <c r="K756" s="2"/>
      <c r="L756" s="6"/>
      <c r="M756" s="6"/>
      <c r="N756" s="6"/>
      <c r="O756" s="6"/>
      <c r="P756" s="6"/>
      <c r="Q756" s="2"/>
      <c r="R756" s="2"/>
      <c r="S756" s="46"/>
      <c r="T756" s="46"/>
      <c r="U756" s="46"/>
      <c r="V756" s="46"/>
      <c r="W756" s="46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</row>
    <row r="757" spans="2:34" x14ac:dyDescent="0.25">
      <c r="B757" s="46"/>
      <c r="C757" s="46"/>
      <c r="D757" s="46"/>
      <c r="E757" s="46"/>
      <c r="F757" s="46"/>
      <c r="G757" s="2"/>
      <c r="H757" s="2"/>
      <c r="I757" s="2"/>
      <c r="J757" s="2"/>
      <c r="K757" s="2"/>
      <c r="L757" s="6"/>
      <c r="M757" s="6"/>
      <c r="N757" s="6"/>
      <c r="O757" s="6"/>
      <c r="P757" s="6"/>
      <c r="Q757" s="2"/>
      <c r="R757" s="2"/>
      <c r="S757" s="46"/>
      <c r="T757" s="46"/>
      <c r="U757" s="46"/>
      <c r="V757" s="46"/>
      <c r="W757" s="46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</row>
    <row r="758" spans="2:34" x14ac:dyDescent="0.25">
      <c r="B758" s="46"/>
      <c r="C758" s="46"/>
      <c r="D758" s="46"/>
      <c r="E758" s="46"/>
      <c r="F758" s="46"/>
      <c r="G758" s="2"/>
      <c r="H758" s="2"/>
      <c r="I758" s="2"/>
      <c r="J758" s="2"/>
      <c r="K758" s="2"/>
      <c r="L758" s="6"/>
      <c r="M758" s="6"/>
      <c r="N758" s="6"/>
      <c r="O758" s="6"/>
      <c r="P758" s="6"/>
      <c r="Q758" s="2"/>
      <c r="R758" s="2"/>
      <c r="S758" s="46"/>
      <c r="T758" s="46"/>
      <c r="U758" s="46"/>
      <c r="V758" s="46"/>
      <c r="W758" s="46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</row>
    <row r="759" spans="2:34" x14ac:dyDescent="0.25">
      <c r="B759" s="46"/>
      <c r="C759" s="46"/>
      <c r="D759" s="46"/>
      <c r="E759" s="46"/>
      <c r="F759" s="46"/>
      <c r="G759" s="2"/>
      <c r="H759" s="2"/>
      <c r="I759" s="2"/>
      <c r="J759" s="2"/>
      <c r="K759" s="2"/>
      <c r="L759" s="6"/>
      <c r="M759" s="6"/>
      <c r="N759" s="6"/>
      <c r="O759" s="6"/>
      <c r="P759" s="6"/>
      <c r="Q759" s="2"/>
      <c r="R759" s="2"/>
      <c r="S759" s="46"/>
      <c r="T759" s="46"/>
      <c r="U759" s="46"/>
      <c r="V759" s="46"/>
      <c r="W759" s="46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</row>
    <row r="760" spans="2:34" x14ac:dyDescent="0.25">
      <c r="B760" s="46"/>
      <c r="C760" s="46"/>
      <c r="D760" s="46"/>
      <c r="E760" s="46"/>
      <c r="F760" s="46"/>
      <c r="G760" s="2"/>
      <c r="H760" s="2"/>
      <c r="I760" s="2"/>
      <c r="J760" s="2"/>
      <c r="K760" s="2"/>
      <c r="L760" s="6"/>
      <c r="M760" s="6"/>
      <c r="N760" s="6"/>
      <c r="O760" s="6"/>
      <c r="P760" s="6"/>
      <c r="Q760" s="2"/>
      <c r="R760" s="2"/>
      <c r="S760" s="46"/>
      <c r="T760" s="46"/>
      <c r="U760" s="46"/>
      <c r="V760" s="46"/>
      <c r="W760" s="46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</row>
    <row r="761" spans="2:34" x14ac:dyDescent="0.25">
      <c r="B761" s="46"/>
      <c r="C761" s="46"/>
      <c r="D761" s="46"/>
      <c r="E761" s="46"/>
      <c r="F761" s="46"/>
      <c r="G761" s="2"/>
      <c r="H761" s="2"/>
      <c r="I761" s="2"/>
      <c r="J761" s="2"/>
      <c r="K761" s="2"/>
      <c r="L761" s="6"/>
      <c r="M761" s="6"/>
      <c r="N761" s="6"/>
      <c r="O761" s="6"/>
      <c r="P761" s="6"/>
      <c r="Q761" s="2"/>
      <c r="R761" s="2"/>
      <c r="S761" s="46"/>
      <c r="T761" s="46"/>
      <c r="U761" s="46"/>
      <c r="V761" s="46"/>
      <c r="W761" s="46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</row>
    <row r="762" spans="2:34" x14ac:dyDescent="0.25">
      <c r="B762" s="46"/>
      <c r="C762" s="46"/>
      <c r="D762" s="46"/>
      <c r="E762" s="46"/>
      <c r="F762" s="46"/>
      <c r="G762" s="2"/>
      <c r="H762" s="2"/>
      <c r="I762" s="2"/>
      <c r="J762" s="2"/>
      <c r="K762" s="2"/>
      <c r="L762" s="6"/>
      <c r="M762" s="6"/>
      <c r="N762" s="6"/>
      <c r="O762" s="6"/>
      <c r="P762" s="6"/>
      <c r="Q762" s="2"/>
      <c r="R762" s="2"/>
      <c r="S762" s="46"/>
      <c r="T762" s="46"/>
      <c r="U762" s="46"/>
      <c r="V762" s="46"/>
      <c r="W762" s="46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</row>
    <row r="763" spans="2:34" x14ac:dyDescent="0.25">
      <c r="B763" s="46"/>
      <c r="C763" s="46"/>
      <c r="D763" s="46"/>
      <c r="E763" s="46"/>
      <c r="F763" s="46"/>
      <c r="G763" s="2"/>
      <c r="H763" s="2"/>
      <c r="I763" s="2"/>
      <c r="J763" s="2"/>
      <c r="K763" s="2"/>
      <c r="L763" s="6"/>
      <c r="M763" s="6"/>
      <c r="N763" s="6"/>
      <c r="O763" s="6"/>
      <c r="P763" s="6"/>
      <c r="Q763" s="2"/>
      <c r="R763" s="2"/>
      <c r="S763" s="46"/>
      <c r="T763" s="46"/>
      <c r="U763" s="46"/>
      <c r="V763" s="46"/>
      <c r="W763" s="46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</row>
    <row r="764" spans="2:34" x14ac:dyDescent="0.25">
      <c r="B764" s="46"/>
      <c r="C764" s="46"/>
      <c r="D764" s="46"/>
      <c r="E764" s="46"/>
      <c r="F764" s="46"/>
      <c r="G764" s="2"/>
      <c r="H764" s="2"/>
      <c r="I764" s="2"/>
      <c r="J764" s="2"/>
      <c r="K764" s="2"/>
      <c r="L764" s="6"/>
      <c r="M764" s="6"/>
      <c r="N764" s="6"/>
      <c r="O764" s="6"/>
      <c r="P764" s="6"/>
      <c r="Q764" s="2"/>
      <c r="R764" s="2"/>
      <c r="S764" s="46"/>
      <c r="T764" s="46"/>
      <c r="U764" s="46"/>
      <c r="V764" s="46"/>
      <c r="W764" s="46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</row>
    <row r="765" spans="2:34" x14ac:dyDescent="0.25">
      <c r="B765" s="46"/>
      <c r="C765" s="46"/>
      <c r="D765" s="46"/>
      <c r="E765" s="46"/>
      <c r="F765" s="46"/>
      <c r="G765" s="2"/>
      <c r="H765" s="2"/>
      <c r="I765" s="2"/>
      <c r="J765" s="2"/>
      <c r="K765" s="2"/>
      <c r="L765" s="6"/>
      <c r="M765" s="6"/>
      <c r="N765" s="6"/>
      <c r="O765" s="6"/>
      <c r="P765" s="6"/>
      <c r="Q765" s="2"/>
      <c r="R765" s="2"/>
      <c r="S765" s="46"/>
      <c r="T765" s="46"/>
      <c r="U765" s="46"/>
      <c r="V765" s="46"/>
      <c r="W765" s="46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</row>
    <row r="766" spans="2:34" x14ac:dyDescent="0.25">
      <c r="B766" s="46"/>
      <c r="C766" s="46"/>
      <c r="D766" s="46"/>
      <c r="E766" s="46"/>
      <c r="F766" s="46"/>
      <c r="G766" s="2"/>
      <c r="H766" s="2"/>
      <c r="I766" s="2"/>
      <c r="J766" s="2"/>
      <c r="K766" s="2"/>
      <c r="L766" s="6"/>
      <c r="M766" s="6"/>
      <c r="N766" s="6"/>
      <c r="O766" s="6"/>
      <c r="P766" s="6"/>
      <c r="Q766" s="2"/>
      <c r="R766" s="2"/>
      <c r="S766" s="46"/>
      <c r="T766" s="46"/>
      <c r="U766" s="46"/>
      <c r="V766" s="46"/>
      <c r="W766" s="46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</row>
    <row r="767" spans="2:34" x14ac:dyDescent="0.25">
      <c r="B767" s="46"/>
      <c r="C767" s="46"/>
      <c r="D767" s="46"/>
      <c r="E767" s="46"/>
      <c r="F767" s="46"/>
      <c r="G767" s="2"/>
      <c r="H767" s="2"/>
      <c r="I767" s="2"/>
      <c r="J767" s="2"/>
      <c r="K767" s="2"/>
      <c r="L767" s="6"/>
      <c r="M767" s="6"/>
      <c r="N767" s="6"/>
      <c r="O767" s="6"/>
      <c r="P767" s="6"/>
      <c r="Q767" s="2"/>
      <c r="R767" s="2"/>
      <c r="S767" s="46"/>
      <c r="T767" s="46"/>
      <c r="U767" s="46"/>
      <c r="V767" s="46"/>
      <c r="W767" s="46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</row>
    <row r="768" spans="2:34" x14ac:dyDescent="0.25">
      <c r="B768" s="46"/>
      <c r="C768" s="46"/>
      <c r="D768" s="46"/>
      <c r="E768" s="46"/>
      <c r="F768" s="46"/>
      <c r="G768" s="2"/>
      <c r="H768" s="2"/>
      <c r="I768" s="2"/>
      <c r="J768" s="2"/>
      <c r="K768" s="2"/>
      <c r="L768" s="6"/>
      <c r="M768" s="6"/>
      <c r="N768" s="6"/>
      <c r="O768" s="6"/>
      <c r="P768" s="6"/>
      <c r="Q768" s="2"/>
      <c r="R768" s="2"/>
      <c r="S768" s="46"/>
      <c r="T768" s="46"/>
      <c r="U768" s="46"/>
      <c r="V768" s="46"/>
      <c r="W768" s="46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</row>
    <row r="769" spans="2:34" x14ac:dyDescent="0.25">
      <c r="B769" s="46"/>
      <c r="C769" s="46"/>
      <c r="D769" s="46"/>
      <c r="E769" s="46"/>
      <c r="F769" s="46"/>
      <c r="G769" s="2"/>
      <c r="H769" s="2"/>
      <c r="I769" s="2"/>
      <c r="J769" s="2"/>
      <c r="K769" s="2"/>
      <c r="L769" s="6"/>
      <c r="M769" s="6"/>
      <c r="N769" s="6"/>
      <c r="O769" s="6"/>
      <c r="P769" s="6"/>
      <c r="Q769" s="2"/>
      <c r="R769" s="2"/>
      <c r="S769" s="46"/>
      <c r="T769" s="46"/>
      <c r="U769" s="46"/>
      <c r="V769" s="46"/>
      <c r="W769" s="46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</row>
    <row r="770" spans="2:34" x14ac:dyDescent="0.25">
      <c r="B770" s="46"/>
      <c r="C770" s="46"/>
      <c r="D770" s="46"/>
      <c r="E770" s="46"/>
      <c r="F770" s="46"/>
      <c r="G770" s="2"/>
      <c r="H770" s="2"/>
      <c r="I770" s="2"/>
      <c r="J770" s="2"/>
      <c r="K770" s="2"/>
      <c r="L770" s="6"/>
      <c r="M770" s="6"/>
      <c r="N770" s="6"/>
      <c r="O770" s="6"/>
      <c r="P770" s="6"/>
      <c r="Q770" s="2"/>
      <c r="R770" s="2"/>
      <c r="S770" s="46"/>
      <c r="T770" s="46"/>
      <c r="U770" s="46"/>
      <c r="V770" s="46"/>
      <c r="W770" s="46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</row>
    <row r="771" spans="2:34" x14ac:dyDescent="0.25">
      <c r="B771" s="46"/>
      <c r="C771" s="46"/>
      <c r="D771" s="46"/>
      <c r="E771" s="46"/>
      <c r="F771" s="46"/>
      <c r="G771" s="2"/>
      <c r="H771" s="2"/>
      <c r="I771" s="2"/>
      <c r="J771" s="2"/>
      <c r="K771" s="2"/>
      <c r="L771" s="6"/>
      <c r="M771" s="6"/>
      <c r="N771" s="6"/>
      <c r="O771" s="6"/>
      <c r="P771" s="6"/>
      <c r="Q771" s="2"/>
      <c r="R771" s="2"/>
      <c r="S771" s="46"/>
      <c r="T771" s="46"/>
      <c r="U771" s="46"/>
      <c r="V771" s="46"/>
      <c r="W771" s="46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</row>
    <row r="772" spans="2:34" x14ac:dyDescent="0.25">
      <c r="B772" s="46"/>
      <c r="C772" s="46"/>
      <c r="D772" s="46"/>
      <c r="E772" s="46"/>
      <c r="F772" s="46"/>
      <c r="G772" s="2"/>
      <c r="H772" s="2"/>
      <c r="I772" s="2"/>
      <c r="J772" s="2"/>
      <c r="K772" s="2"/>
      <c r="L772" s="6"/>
      <c r="M772" s="6"/>
      <c r="N772" s="6"/>
      <c r="O772" s="6"/>
      <c r="P772" s="6"/>
      <c r="Q772" s="2"/>
      <c r="R772" s="2"/>
      <c r="S772" s="46"/>
      <c r="T772" s="46"/>
      <c r="U772" s="46"/>
      <c r="V772" s="46"/>
      <c r="W772" s="46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</row>
    <row r="773" spans="2:34" x14ac:dyDescent="0.25">
      <c r="B773" s="46"/>
      <c r="C773" s="46"/>
      <c r="D773" s="46"/>
      <c r="E773" s="46"/>
      <c r="F773" s="46"/>
      <c r="G773" s="2"/>
      <c r="H773" s="2"/>
      <c r="I773" s="2"/>
      <c r="J773" s="2"/>
      <c r="K773" s="2"/>
      <c r="L773" s="6"/>
      <c r="M773" s="6"/>
      <c r="N773" s="6"/>
      <c r="O773" s="6"/>
      <c r="P773" s="6"/>
      <c r="Q773" s="2"/>
      <c r="R773" s="2"/>
      <c r="S773" s="46"/>
      <c r="T773" s="46"/>
      <c r="U773" s="46"/>
      <c r="V773" s="46"/>
      <c r="W773" s="46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</row>
    <row r="774" spans="2:34" x14ac:dyDescent="0.25">
      <c r="B774" s="46"/>
      <c r="C774" s="46"/>
      <c r="D774" s="46"/>
      <c r="E774" s="46"/>
      <c r="F774" s="46"/>
      <c r="G774" s="2"/>
      <c r="H774" s="2"/>
      <c r="I774" s="2"/>
      <c r="J774" s="2"/>
      <c r="K774" s="2"/>
      <c r="L774" s="6"/>
      <c r="M774" s="6"/>
      <c r="N774" s="6"/>
      <c r="O774" s="6"/>
      <c r="P774" s="6"/>
      <c r="Q774" s="2"/>
      <c r="R774" s="2"/>
      <c r="S774" s="46"/>
      <c r="T774" s="46"/>
      <c r="U774" s="46"/>
      <c r="V774" s="46"/>
      <c r="W774" s="46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</row>
    <row r="775" spans="2:34" x14ac:dyDescent="0.25">
      <c r="B775" s="46"/>
      <c r="C775" s="46"/>
      <c r="D775" s="46"/>
      <c r="E775" s="46"/>
      <c r="F775" s="46"/>
      <c r="G775" s="2"/>
      <c r="H775" s="2"/>
      <c r="I775" s="2"/>
      <c r="J775" s="2"/>
      <c r="K775" s="2"/>
      <c r="L775" s="6"/>
      <c r="M775" s="6"/>
      <c r="N775" s="6"/>
      <c r="O775" s="6"/>
      <c r="P775" s="6"/>
      <c r="Q775" s="2"/>
      <c r="R775" s="2"/>
      <c r="S775" s="46"/>
      <c r="T775" s="46"/>
      <c r="U775" s="46"/>
      <c r="V775" s="46"/>
      <c r="W775" s="46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</row>
    <row r="776" spans="2:34" x14ac:dyDescent="0.25">
      <c r="B776" s="46"/>
      <c r="C776" s="46"/>
      <c r="D776" s="46"/>
      <c r="E776" s="46"/>
      <c r="F776" s="46"/>
      <c r="G776" s="2"/>
      <c r="H776" s="2"/>
      <c r="I776" s="2"/>
      <c r="J776" s="2"/>
      <c r="K776" s="2"/>
      <c r="L776" s="6"/>
      <c r="M776" s="6"/>
      <c r="N776" s="6"/>
      <c r="O776" s="6"/>
      <c r="P776" s="6"/>
      <c r="Q776" s="2"/>
      <c r="R776" s="2"/>
      <c r="S776" s="46"/>
      <c r="T776" s="46"/>
      <c r="U776" s="46"/>
      <c r="V776" s="46"/>
      <c r="W776" s="46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</row>
    <row r="777" spans="2:34" x14ac:dyDescent="0.25">
      <c r="B777" s="46"/>
      <c r="C777" s="46"/>
      <c r="D777" s="46"/>
      <c r="E777" s="46"/>
      <c r="F777" s="46"/>
      <c r="G777" s="2"/>
      <c r="H777" s="2"/>
      <c r="I777" s="2"/>
      <c r="J777" s="2"/>
      <c r="K777" s="2"/>
      <c r="L777" s="6"/>
      <c r="M777" s="6"/>
      <c r="N777" s="6"/>
      <c r="O777" s="6"/>
      <c r="P777" s="6"/>
      <c r="Q777" s="2"/>
      <c r="R777" s="2"/>
      <c r="S777" s="46"/>
      <c r="T777" s="46"/>
      <c r="U777" s="46"/>
      <c r="V777" s="46"/>
      <c r="W777" s="46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</row>
    <row r="778" spans="2:34" x14ac:dyDescent="0.25">
      <c r="B778" s="46"/>
      <c r="C778" s="46"/>
      <c r="D778" s="46"/>
      <c r="E778" s="46"/>
      <c r="F778" s="46"/>
      <c r="G778" s="2"/>
      <c r="H778" s="2"/>
      <c r="I778" s="2"/>
      <c r="J778" s="2"/>
      <c r="K778" s="2"/>
      <c r="L778" s="6"/>
      <c r="M778" s="6"/>
      <c r="N778" s="6"/>
      <c r="O778" s="6"/>
      <c r="P778" s="6"/>
      <c r="Q778" s="2"/>
      <c r="R778" s="2"/>
      <c r="S778" s="46"/>
      <c r="T778" s="46"/>
      <c r="U778" s="46"/>
      <c r="V778" s="46"/>
      <c r="W778" s="46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</row>
    <row r="779" spans="2:34" x14ac:dyDescent="0.25">
      <c r="B779" s="46"/>
      <c r="C779" s="46"/>
      <c r="D779" s="46"/>
      <c r="E779" s="46"/>
      <c r="F779" s="46"/>
      <c r="G779" s="2"/>
      <c r="H779" s="2"/>
      <c r="I779" s="2"/>
      <c r="J779" s="2"/>
      <c r="K779" s="2"/>
      <c r="L779" s="6"/>
      <c r="M779" s="6"/>
      <c r="N779" s="6"/>
      <c r="O779" s="6"/>
      <c r="P779" s="6"/>
      <c r="Q779" s="2"/>
      <c r="R779" s="2"/>
      <c r="S779" s="46"/>
      <c r="T779" s="46"/>
      <c r="U779" s="46"/>
      <c r="V779" s="46"/>
      <c r="W779" s="46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</row>
    <row r="780" spans="2:34" x14ac:dyDescent="0.25">
      <c r="B780" s="46"/>
      <c r="C780" s="46"/>
      <c r="D780" s="46"/>
      <c r="E780" s="46"/>
      <c r="F780" s="46"/>
      <c r="G780" s="2"/>
      <c r="H780" s="2"/>
      <c r="I780" s="2"/>
      <c r="J780" s="2"/>
      <c r="K780" s="2"/>
      <c r="L780" s="6"/>
      <c r="M780" s="6"/>
      <c r="N780" s="6"/>
      <c r="O780" s="6"/>
      <c r="P780" s="6"/>
      <c r="Q780" s="2"/>
      <c r="R780" s="2"/>
      <c r="S780" s="46"/>
      <c r="T780" s="46"/>
      <c r="U780" s="46"/>
      <c r="V780" s="46"/>
      <c r="W780" s="46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</row>
    <row r="781" spans="2:34" x14ac:dyDescent="0.25">
      <c r="B781" s="46"/>
      <c r="C781" s="46"/>
      <c r="D781" s="46"/>
      <c r="E781" s="46"/>
      <c r="F781" s="46"/>
      <c r="G781" s="2"/>
      <c r="H781" s="2"/>
      <c r="I781" s="2"/>
      <c r="J781" s="2"/>
      <c r="K781" s="2"/>
      <c r="L781" s="6"/>
      <c r="M781" s="6"/>
      <c r="N781" s="6"/>
      <c r="O781" s="6"/>
      <c r="P781" s="6"/>
      <c r="Q781" s="2"/>
      <c r="R781" s="2"/>
      <c r="S781" s="46"/>
      <c r="T781" s="46"/>
      <c r="U781" s="46"/>
      <c r="V781" s="46"/>
      <c r="W781" s="46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</row>
    <row r="782" spans="2:34" x14ac:dyDescent="0.25">
      <c r="B782" s="46"/>
      <c r="C782" s="46"/>
      <c r="D782" s="46"/>
      <c r="E782" s="46"/>
      <c r="F782" s="46"/>
      <c r="G782" s="2"/>
      <c r="H782" s="2"/>
      <c r="I782" s="2"/>
      <c r="J782" s="2"/>
      <c r="K782" s="2"/>
      <c r="L782" s="6"/>
      <c r="M782" s="6"/>
      <c r="N782" s="6"/>
      <c r="O782" s="6"/>
      <c r="P782" s="6"/>
      <c r="Q782" s="2"/>
      <c r="R782" s="2"/>
      <c r="S782" s="46"/>
      <c r="T782" s="46"/>
      <c r="U782" s="46"/>
      <c r="V782" s="46"/>
      <c r="W782" s="46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</row>
    <row r="783" spans="2:34" x14ac:dyDescent="0.25">
      <c r="B783" s="46"/>
      <c r="C783" s="46"/>
      <c r="D783" s="46"/>
      <c r="E783" s="46"/>
      <c r="F783" s="46"/>
      <c r="G783" s="2"/>
      <c r="H783" s="2"/>
      <c r="I783" s="2"/>
      <c r="J783" s="2"/>
      <c r="K783" s="2"/>
      <c r="L783" s="6"/>
      <c r="M783" s="6"/>
      <c r="N783" s="6"/>
      <c r="O783" s="6"/>
      <c r="P783" s="6"/>
      <c r="Q783" s="2"/>
      <c r="R783" s="2"/>
      <c r="S783" s="46"/>
      <c r="T783" s="46"/>
      <c r="U783" s="46"/>
      <c r="V783" s="46"/>
      <c r="W783" s="46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</row>
    <row r="784" spans="2:34" x14ac:dyDescent="0.25">
      <c r="B784" s="46"/>
      <c r="C784" s="46"/>
      <c r="D784" s="46"/>
      <c r="E784" s="46"/>
      <c r="F784" s="46"/>
      <c r="G784" s="2"/>
      <c r="H784" s="2"/>
      <c r="I784" s="2"/>
      <c r="J784" s="2"/>
      <c r="K784" s="2"/>
      <c r="L784" s="6"/>
      <c r="M784" s="6"/>
      <c r="N784" s="6"/>
      <c r="O784" s="6"/>
      <c r="P784" s="6"/>
      <c r="Q784" s="2"/>
      <c r="R784" s="2"/>
      <c r="S784" s="46"/>
      <c r="T784" s="46"/>
      <c r="U784" s="46"/>
      <c r="V784" s="46"/>
      <c r="W784" s="46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</row>
    <row r="785" spans="2:34" x14ac:dyDescent="0.25">
      <c r="B785" s="46"/>
      <c r="C785" s="46"/>
      <c r="D785" s="46"/>
      <c r="E785" s="46"/>
      <c r="F785" s="46"/>
      <c r="G785" s="2"/>
      <c r="H785" s="2"/>
      <c r="I785" s="2"/>
      <c r="J785" s="2"/>
      <c r="K785" s="2"/>
      <c r="L785" s="6"/>
      <c r="M785" s="6"/>
      <c r="N785" s="6"/>
      <c r="O785" s="6"/>
      <c r="P785" s="6"/>
      <c r="Q785" s="2"/>
      <c r="R785" s="2"/>
      <c r="S785" s="46"/>
      <c r="T785" s="46"/>
      <c r="U785" s="46"/>
      <c r="V785" s="46"/>
      <c r="W785" s="46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</row>
    <row r="786" spans="2:34" x14ac:dyDescent="0.25">
      <c r="B786" s="46"/>
      <c r="C786" s="46"/>
      <c r="D786" s="46"/>
      <c r="E786" s="46"/>
      <c r="F786" s="46"/>
      <c r="G786" s="2"/>
      <c r="H786" s="2"/>
      <c r="I786" s="2"/>
      <c r="J786" s="2"/>
      <c r="K786" s="2"/>
      <c r="L786" s="6"/>
      <c r="M786" s="6"/>
      <c r="N786" s="6"/>
      <c r="O786" s="6"/>
      <c r="P786" s="6"/>
      <c r="Q786" s="2"/>
      <c r="R786" s="2"/>
      <c r="S786" s="46"/>
      <c r="T786" s="46"/>
      <c r="U786" s="46"/>
      <c r="V786" s="46"/>
      <c r="W786" s="46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</row>
    <row r="787" spans="2:34" x14ac:dyDescent="0.25">
      <c r="B787" s="46"/>
      <c r="C787" s="46"/>
      <c r="D787" s="46"/>
      <c r="E787" s="46"/>
      <c r="F787" s="46"/>
      <c r="G787" s="2"/>
      <c r="H787" s="2"/>
      <c r="I787" s="2"/>
      <c r="J787" s="2"/>
      <c r="K787" s="2"/>
      <c r="L787" s="6"/>
      <c r="M787" s="6"/>
      <c r="N787" s="6"/>
      <c r="O787" s="6"/>
      <c r="P787" s="6"/>
      <c r="Q787" s="2"/>
      <c r="R787" s="2"/>
      <c r="S787" s="46"/>
      <c r="T787" s="46"/>
      <c r="U787" s="46"/>
      <c r="V787" s="46"/>
      <c r="W787" s="46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</row>
    <row r="788" spans="2:34" x14ac:dyDescent="0.25">
      <c r="B788" s="46"/>
      <c r="C788" s="46"/>
      <c r="D788" s="46"/>
      <c r="E788" s="46"/>
      <c r="F788" s="46"/>
      <c r="G788" s="2"/>
      <c r="H788" s="2"/>
      <c r="I788" s="2"/>
      <c r="J788" s="2"/>
      <c r="K788" s="2"/>
      <c r="L788" s="6"/>
      <c r="M788" s="6"/>
      <c r="N788" s="6"/>
      <c r="O788" s="6"/>
      <c r="P788" s="6"/>
      <c r="Q788" s="2"/>
      <c r="R788" s="2"/>
      <c r="S788" s="46"/>
      <c r="T788" s="46"/>
      <c r="U788" s="46"/>
      <c r="V788" s="46"/>
      <c r="W788" s="46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</row>
    <row r="789" spans="2:34" x14ac:dyDescent="0.25">
      <c r="B789" s="46"/>
      <c r="C789" s="46"/>
      <c r="D789" s="46"/>
      <c r="E789" s="46"/>
      <c r="F789" s="46"/>
      <c r="G789" s="2"/>
      <c r="H789" s="2"/>
      <c r="I789" s="2"/>
      <c r="J789" s="2"/>
      <c r="K789" s="2"/>
      <c r="L789" s="6"/>
      <c r="M789" s="6"/>
      <c r="N789" s="6"/>
      <c r="O789" s="6"/>
      <c r="P789" s="6"/>
      <c r="Q789" s="2"/>
      <c r="R789" s="2"/>
      <c r="S789" s="46"/>
      <c r="T789" s="46"/>
      <c r="U789" s="46"/>
      <c r="V789" s="46"/>
      <c r="W789" s="46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</row>
    <row r="790" spans="2:34" x14ac:dyDescent="0.25">
      <c r="B790" s="46"/>
      <c r="C790" s="46"/>
      <c r="D790" s="46"/>
      <c r="E790" s="46"/>
      <c r="F790" s="46"/>
      <c r="G790" s="2"/>
      <c r="H790" s="2"/>
      <c r="I790" s="2"/>
      <c r="J790" s="2"/>
      <c r="K790" s="2"/>
      <c r="L790" s="6"/>
      <c r="M790" s="6"/>
      <c r="N790" s="6"/>
      <c r="O790" s="6"/>
      <c r="P790" s="6"/>
      <c r="Q790" s="2"/>
      <c r="R790" s="2"/>
      <c r="S790" s="46"/>
      <c r="T790" s="46"/>
      <c r="U790" s="46"/>
      <c r="V790" s="46"/>
      <c r="W790" s="46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</row>
    <row r="791" spans="2:34" x14ac:dyDescent="0.25">
      <c r="B791" s="46"/>
      <c r="C791" s="46"/>
      <c r="D791" s="46"/>
      <c r="E791" s="46"/>
      <c r="F791" s="46"/>
      <c r="G791" s="2"/>
      <c r="H791" s="2"/>
      <c r="I791" s="2"/>
      <c r="J791" s="2"/>
      <c r="K791" s="2"/>
      <c r="L791" s="6"/>
      <c r="M791" s="6"/>
      <c r="N791" s="6"/>
      <c r="O791" s="6"/>
      <c r="P791" s="6"/>
      <c r="Q791" s="2"/>
      <c r="R791" s="2"/>
      <c r="S791" s="46"/>
      <c r="T791" s="46"/>
      <c r="U791" s="46"/>
      <c r="V791" s="46"/>
      <c r="W791" s="46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</row>
    <row r="792" spans="2:34" x14ac:dyDescent="0.25">
      <c r="B792" s="46"/>
      <c r="C792" s="46"/>
      <c r="D792" s="46"/>
      <c r="E792" s="46"/>
      <c r="F792" s="46"/>
      <c r="G792" s="2"/>
      <c r="H792" s="2"/>
      <c r="I792" s="2"/>
      <c r="J792" s="2"/>
      <c r="K792" s="2"/>
      <c r="L792" s="6"/>
      <c r="M792" s="6"/>
      <c r="N792" s="6"/>
      <c r="O792" s="6"/>
      <c r="P792" s="6"/>
      <c r="Q792" s="2"/>
      <c r="R792" s="2"/>
      <c r="S792" s="46"/>
      <c r="T792" s="46"/>
      <c r="U792" s="46"/>
      <c r="V792" s="46"/>
      <c r="W792" s="46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</row>
    <row r="793" spans="2:34" x14ac:dyDescent="0.25">
      <c r="B793" s="46"/>
      <c r="C793" s="46"/>
      <c r="D793" s="46"/>
      <c r="E793" s="46"/>
      <c r="F793" s="46"/>
      <c r="G793" s="2"/>
      <c r="H793" s="2"/>
      <c r="I793" s="2"/>
      <c r="J793" s="2"/>
      <c r="K793" s="2"/>
      <c r="L793" s="6"/>
      <c r="M793" s="6"/>
      <c r="N793" s="6"/>
      <c r="O793" s="6"/>
      <c r="P793" s="6"/>
      <c r="Q793" s="2"/>
      <c r="R793" s="2"/>
      <c r="S793" s="46"/>
      <c r="T793" s="46"/>
      <c r="U793" s="46"/>
      <c r="V793" s="46"/>
      <c r="W793" s="46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</row>
    <row r="794" spans="2:34" x14ac:dyDescent="0.25">
      <c r="B794" s="46"/>
      <c r="C794" s="46"/>
      <c r="D794" s="46"/>
      <c r="E794" s="46"/>
      <c r="F794" s="46"/>
      <c r="G794" s="2"/>
      <c r="H794" s="2"/>
      <c r="I794" s="2"/>
      <c r="J794" s="2"/>
      <c r="K794" s="2"/>
      <c r="L794" s="6"/>
      <c r="M794" s="6"/>
      <c r="N794" s="6"/>
      <c r="O794" s="6"/>
      <c r="P794" s="6"/>
      <c r="Q794" s="2"/>
      <c r="R794" s="2"/>
      <c r="S794" s="46"/>
      <c r="T794" s="46"/>
      <c r="U794" s="46"/>
      <c r="V794" s="46"/>
      <c r="W794" s="46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</row>
    <row r="795" spans="2:34" x14ac:dyDescent="0.25">
      <c r="B795" s="46"/>
      <c r="C795" s="46"/>
      <c r="D795" s="46"/>
      <c r="E795" s="46"/>
      <c r="F795" s="46"/>
      <c r="G795" s="2"/>
      <c r="H795" s="2"/>
      <c r="I795" s="2"/>
      <c r="J795" s="2"/>
      <c r="K795" s="2"/>
      <c r="L795" s="6"/>
      <c r="M795" s="6"/>
      <c r="N795" s="6"/>
      <c r="O795" s="6"/>
      <c r="P795" s="6"/>
      <c r="Q795" s="2"/>
      <c r="R795" s="2"/>
      <c r="S795" s="46"/>
      <c r="T795" s="46"/>
      <c r="U795" s="46"/>
      <c r="V795" s="46"/>
      <c r="W795" s="46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</row>
    <row r="796" spans="2:34" x14ac:dyDescent="0.25">
      <c r="B796" s="46"/>
      <c r="C796" s="46"/>
      <c r="D796" s="46"/>
      <c r="E796" s="46"/>
      <c r="F796" s="46"/>
      <c r="G796" s="2"/>
      <c r="H796" s="2"/>
      <c r="I796" s="2"/>
      <c r="J796" s="2"/>
      <c r="K796" s="2"/>
      <c r="L796" s="6"/>
      <c r="M796" s="6"/>
      <c r="N796" s="6"/>
      <c r="O796" s="6"/>
      <c r="P796" s="6"/>
      <c r="Q796" s="2"/>
      <c r="R796" s="2"/>
      <c r="S796" s="46"/>
      <c r="T796" s="46"/>
      <c r="U796" s="46"/>
      <c r="V796" s="46"/>
      <c r="W796" s="46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</row>
    <row r="797" spans="2:34" x14ac:dyDescent="0.25">
      <c r="B797" s="46"/>
      <c r="C797" s="46"/>
      <c r="D797" s="46"/>
      <c r="E797" s="46"/>
      <c r="F797" s="46"/>
      <c r="G797" s="2"/>
      <c r="H797" s="2"/>
      <c r="I797" s="2"/>
      <c r="J797" s="2"/>
      <c r="K797" s="2"/>
      <c r="L797" s="6"/>
      <c r="M797" s="6"/>
      <c r="N797" s="6"/>
      <c r="O797" s="6"/>
      <c r="P797" s="6"/>
      <c r="Q797" s="2"/>
      <c r="R797" s="2"/>
      <c r="S797" s="46"/>
      <c r="T797" s="46"/>
      <c r="U797" s="46"/>
      <c r="V797" s="46"/>
      <c r="W797" s="46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</row>
    <row r="798" spans="2:34" x14ac:dyDescent="0.25">
      <c r="B798" s="46"/>
      <c r="C798" s="46"/>
      <c r="D798" s="46"/>
      <c r="E798" s="46"/>
      <c r="F798" s="46"/>
      <c r="G798" s="2"/>
      <c r="H798" s="2"/>
      <c r="I798" s="2"/>
      <c r="J798" s="2"/>
      <c r="K798" s="2"/>
      <c r="L798" s="6"/>
      <c r="M798" s="6"/>
      <c r="N798" s="6"/>
      <c r="O798" s="6"/>
      <c r="P798" s="6"/>
      <c r="Q798" s="2"/>
      <c r="R798" s="2"/>
      <c r="S798" s="46"/>
      <c r="T798" s="46"/>
      <c r="U798" s="46"/>
      <c r="V798" s="46"/>
      <c r="W798" s="46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</row>
    <row r="799" spans="2:34" x14ac:dyDescent="0.25">
      <c r="B799" s="46"/>
      <c r="C799" s="46"/>
      <c r="D799" s="46"/>
      <c r="E799" s="46"/>
      <c r="F799" s="46"/>
      <c r="G799" s="2"/>
      <c r="H799" s="2"/>
      <c r="I799" s="2"/>
      <c r="J799" s="2"/>
      <c r="K799" s="2"/>
      <c r="L799" s="6"/>
      <c r="M799" s="6"/>
      <c r="N799" s="6"/>
      <c r="O799" s="6"/>
      <c r="P799" s="6"/>
      <c r="Q799" s="2"/>
      <c r="R799" s="2"/>
      <c r="S799" s="46"/>
      <c r="T799" s="46"/>
      <c r="U799" s="46"/>
      <c r="V799" s="46"/>
      <c r="W799" s="46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</row>
    <row r="800" spans="2:34" x14ac:dyDescent="0.25">
      <c r="B800" s="46"/>
      <c r="C800" s="46"/>
      <c r="D800" s="46"/>
      <c r="E800" s="46"/>
      <c r="F800" s="46"/>
      <c r="G800" s="2"/>
      <c r="H800" s="2"/>
      <c r="I800" s="2"/>
      <c r="J800" s="2"/>
      <c r="K800" s="2"/>
      <c r="L800" s="6"/>
      <c r="M800" s="6"/>
      <c r="N800" s="6"/>
      <c r="O800" s="6"/>
      <c r="P800" s="6"/>
      <c r="Q800" s="2"/>
      <c r="R800" s="2"/>
      <c r="S800" s="46"/>
      <c r="T800" s="46"/>
      <c r="U800" s="46"/>
      <c r="V800" s="46"/>
      <c r="W800" s="46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</row>
    <row r="801" spans="2:34" x14ac:dyDescent="0.25">
      <c r="B801" s="46"/>
      <c r="C801" s="46"/>
      <c r="D801" s="46"/>
      <c r="E801" s="46"/>
      <c r="F801" s="46"/>
      <c r="G801" s="2"/>
      <c r="H801" s="2"/>
      <c r="I801" s="2"/>
      <c r="J801" s="2"/>
      <c r="K801" s="2"/>
      <c r="L801" s="6"/>
      <c r="M801" s="6"/>
      <c r="N801" s="6"/>
      <c r="O801" s="6"/>
      <c r="P801" s="6"/>
      <c r="Q801" s="2"/>
      <c r="R801" s="2"/>
      <c r="S801" s="46"/>
      <c r="T801" s="46"/>
      <c r="U801" s="46"/>
      <c r="V801" s="46"/>
      <c r="W801" s="46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</row>
    <row r="802" spans="2:34" x14ac:dyDescent="0.25">
      <c r="B802" s="46"/>
      <c r="C802" s="46"/>
      <c r="D802" s="46"/>
      <c r="E802" s="46"/>
      <c r="F802" s="46"/>
      <c r="G802" s="2"/>
      <c r="H802" s="2"/>
      <c r="I802" s="2"/>
      <c r="J802" s="2"/>
      <c r="K802" s="2"/>
      <c r="L802" s="6"/>
      <c r="M802" s="6"/>
      <c r="N802" s="6"/>
      <c r="O802" s="6"/>
      <c r="P802" s="6"/>
      <c r="Q802" s="2"/>
      <c r="R802" s="2"/>
      <c r="S802" s="46"/>
      <c r="T802" s="46"/>
      <c r="U802" s="46"/>
      <c r="V802" s="46"/>
      <c r="W802" s="46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</row>
    <row r="803" spans="2:34" x14ac:dyDescent="0.25">
      <c r="B803" s="46"/>
      <c r="C803" s="46"/>
      <c r="D803" s="46"/>
      <c r="E803" s="46"/>
      <c r="F803" s="46"/>
      <c r="G803" s="2"/>
      <c r="H803" s="2"/>
      <c r="I803" s="2"/>
      <c r="J803" s="2"/>
      <c r="K803" s="2"/>
      <c r="L803" s="6"/>
      <c r="M803" s="6"/>
      <c r="N803" s="6"/>
      <c r="O803" s="6"/>
      <c r="P803" s="6"/>
      <c r="Q803" s="2"/>
      <c r="R803" s="2"/>
      <c r="S803" s="46"/>
      <c r="T803" s="46"/>
      <c r="U803" s="46"/>
      <c r="V803" s="46"/>
      <c r="W803" s="46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</row>
    <row r="804" spans="2:34" x14ac:dyDescent="0.25">
      <c r="B804" s="46"/>
      <c r="C804" s="46"/>
      <c r="D804" s="46"/>
      <c r="E804" s="46"/>
      <c r="F804" s="46"/>
      <c r="G804" s="2"/>
      <c r="H804" s="2"/>
      <c r="I804" s="2"/>
      <c r="J804" s="2"/>
      <c r="K804" s="2"/>
      <c r="L804" s="6"/>
      <c r="M804" s="6"/>
      <c r="N804" s="6"/>
      <c r="O804" s="6"/>
      <c r="P804" s="6"/>
      <c r="Q804" s="2"/>
      <c r="R804" s="2"/>
      <c r="S804" s="46"/>
      <c r="T804" s="46"/>
      <c r="U804" s="46"/>
      <c r="V804" s="46"/>
      <c r="W804" s="46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</row>
    <row r="805" spans="2:34" x14ac:dyDescent="0.25">
      <c r="B805" s="46"/>
      <c r="C805" s="46"/>
      <c r="D805" s="46"/>
      <c r="E805" s="46"/>
      <c r="F805" s="46"/>
      <c r="G805" s="2"/>
      <c r="H805" s="2"/>
      <c r="I805" s="2"/>
      <c r="J805" s="2"/>
      <c r="K805" s="2"/>
      <c r="L805" s="6"/>
      <c r="M805" s="6"/>
      <c r="N805" s="6"/>
      <c r="O805" s="6"/>
      <c r="P805" s="6"/>
      <c r="Q805" s="2"/>
      <c r="R805" s="2"/>
      <c r="S805" s="46"/>
      <c r="T805" s="46"/>
      <c r="U805" s="46"/>
      <c r="V805" s="46"/>
      <c r="W805" s="46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</row>
    <row r="806" spans="2:34" x14ac:dyDescent="0.25">
      <c r="B806" s="46"/>
      <c r="C806" s="46"/>
      <c r="D806" s="46"/>
      <c r="E806" s="46"/>
      <c r="F806" s="46"/>
      <c r="G806" s="2"/>
      <c r="H806" s="2"/>
      <c r="I806" s="2"/>
      <c r="J806" s="2"/>
      <c r="K806" s="2"/>
      <c r="L806" s="6"/>
      <c r="M806" s="6"/>
      <c r="N806" s="6"/>
      <c r="O806" s="6"/>
      <c r="P806" s="6"/>
      <c r="Q806" s="2"/>
      <c r="R806" s="2"/>
      <c r="S806" s="46"/>
      <c r="T806" s="46"/>
      <c r="U806" s="46"/>
      <c r="V806" s="46"/>
      <c r="W806" s="46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</row>
    <row r="807" spans="2:34" x14ac:dyDescent="0.25">
      <c r="B807" s="46"/>
      <c r="C807" s="46"/>
      <c r="D807" s="46"/>
      <c r="E807" s="46"/>
      <c r="F807" s="46"/>
      <c r="G807" s="2"/>
      <c r="H807" s="2"/>
      <c r="I807" s="2"/>
      <c r="J807" s="2"/>
      <c r="K807" s="2"/>
      <c r="L807" s="6"/>
      <c r="M807" s="6"/>
      <c r="N807" s="6"/>
      <c r="O807" s="6"/>
      <c r="P807" s="6"/>
      <c r="Q807" s="2"/>
      <c r="R807" s="2"/>
      <c r="S807" s="46"/>
      <c r="T807" s="46"/>
      <c r="U807" s="46"/>
      <c r="V807" s="46"/>
      <c r="W807" s="46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</row>
    <row r="808" spans="2:34" x14ac:dyDescent="0.25">
      <c r="B808" s="46"/>
      <c r="C808" s="46"/>
      <c r="D808" s="46"/>
      <c r="E808" s="46"/>
      <c r="F808" s="46"/>
      <c r="G808" s="2"/>
      <c r="H808" s="2"/>
      <c r="I808" s="2"/>
      <c r="J808" s="2"/>
      <c r="K808" s="2"/>
      <c r="L808" s="6"/>
      <c r="M808" s="6"/>
      <c r="N808" s="6"/>
      <c r="O808" s="6"/>
      <c r="P808" s="6"/>
      <c r="Q808" s="2"/>
      <c r="R808" s="2"/>
      <c r="S808" s="46"/>
      <c r="T808" s="46"/>
      <c r="U808" s="46"/>
      <c r="V808" s="46"/>
      <c r="W808" s="46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</row>
    <row r="809" spans="2:34" x14ac:dyDescent="0.25">
      <c r="B809" s="46"/>
      <c r="C809" s="46"/>
      <c r="D809" s="46"/>
      <c r="E809" s="46"/>
      <c r="F809" s="46"/>
      <c r="G809" s="2"/>
      <c r="H809" s="2"/>
      <c r="I809" s="2"/>
      <c r="J809" s="2"/>
      <c r="K809" s="2"/>
      <c r="L809" s="6"/>
      <c r="M809" s="6"/>
      <c r="N809" s="6"/>
      <c r="O809" s="6"/>
      <c r="P809" s="6"/>
      <c r="Q809" s="2"/>
      <c r="R809" s="2"/>
      <c r="S809" s="46"/>
      <c r="T809" s="46"/>
      <c r="U809" s="46"/>
      <c r="V809" s="46"/>
      <c r="W809" s="46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</row>
    <row r="810" spans="2:34" x14ac:dyDescent="0.25">
      <c r="B810" s="46"/>
      <c r="C810" s="46"/>
      <c r="D810" s="46"/>
      <c r="E810" s="46"/>
      <c r="F810" s="46"/>
      <c r="G810" s="2"/>
      <c r="H810" s="2"/>
      <c r="I810" s="2"/>
      <c r="J810" s="2"/>
      <c r="K810" s="2"/>
      <c r="L810" s="6"/>
      <c r="M810" s="6"/>
      <c r="N810" s="6"/>
      <c r="O810" s="6"/>
      <c r="P810" s="6"/>
      <c r="Q810" s="2"/>
      <c r="R810" s="2"/>
      <c r="S810" s="46"/>
      <c r="T810" s="46"/>
      <c r="U810" s="46"/>
      <c r="V810" s="46"/>
      <c r="W810" s="46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</row>
    <row r="811" spans="2:34" x14ac:dyDescent="0.25">
      <c r="B811" s="46"/>
      <c r="C811" s="46"/>
      <c r="D811" s="46"/>
      <c r="E811" s="46"/>
      <c r="F811" s="46"/>
      <c r="G811" s="2"/>
      <c r="H811" s="2"/>
      <c r="I811" s="2"/>
      <c r="J811" s="2"/>
      <c r="K811" s="2"/>
      <c r="L811" s="6"/>
      <c r="M811" s="6"/>
      <c r="N811" s="6"/>
      <c r="O811" s="6"/>
      <c r="P811" s="6"/>
      <c r="Q811" s="2"/>
      <c r="R811" s="2"/>
      <c r="S811" s="46"/>
      <c r="T811" s="46"/>
      <c r="U811" s="46"/>
      <c r="V811" s="46"/>
      <c r="W811" s="46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</row>
    <row r="812" spans="2:34" x14ac:dyDescent="0.25">
      <c r="B812" s="46"/>
      <c r="C812" s="46"/>
      <c r="D812" s="46"/>
      <c r="E812" s="46"/>
      <c r="F812" s="46"/>
      <c r="G812" s="2"/>
      <c r="H812" s="2"/>
      <c r="I812" s="2"/>
      <c r="J812" s="2"/>
      <c r="K812" s="2"/>
      <c r="L812" s="6"/>
      <c r="M812" s="6"/>
      <c r="N812" s="6"/>
      <c r="O812" s="6"/>
      <c r="P812" s="6"/>
      <c r="Q812" s="2"/>
      <c r="R812" s="2"/>
      <c r="S812" s="46"/>
      <c r="T812" s="46"/>
      <c r="U812" s="46"/>
      <c r="V812" s="46"/>
      <c r="W812" s="46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</row>
    <row r="813" spans="2:34" x14ac:dyDescent="0.25">
      <c r="B813" s="46"/>
      <c r="C813" s="46"/>
      <c r="D813" s="46"/>
      <c r="E813" s="46"/>
      <c r="F813" s="46"/>
      <c r="G813" s="2"/>
      <c r="H813" s="2"/>
      <c r="I813" s="2"/>
      <c r="J813" s="2"/>
      <c r="K813" s="2"/>
      <c r="L813" s="6"/>
      <c r="M813" s="6"/>
      <c r="N813" s="6"/>
      <c r="O813" s="6"/>
      <c r="P813" s="6"/>
      <c r="Q813" s="2"/>
      <c r="R813" s="2"/>
      <c r="S813" s="46"/>
      <c r="T813" s="46"/>
      <c r="U813" s="46"/>
      <c r="V813" s="46"/>
      <c r="W813" s="46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</row>
    <row r="814" spans="2:34" x14ac:dyDescent="0.25">
      <c r="B814" s="46"/>
      <c r="C814" s="46"/>
      <c r="D814" s="46"/>
      <c r="E814" s="46"/>
      <c r="F814" s="46"/>
      <c r="G814" s="2"/>
      <c r="H814" s="2"/>
      <c r="I814" s="2"/>
      <c r="J814" s="2"/>
      <c r="K814" s="2"/>
      <c r="L814" s="6"/>
      <c r="M814" s="6"/>
      <c r="N814" s="6"/>
      <c r="O814" s="6"/>
      <c r="P814" s="6"/>
      <c r="Q814" s="2"/>
      <c r="R814" s="2"/>
      <c r="S814" s="46"/>
      <c r="T814" s="46"/>
      <c r="U814" s="46"/>
      <c r="V814" s="46"/>
      <c r="W814" s="46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</row>
    <row r="815" spans="2:34" x14ac:dyDescent="0.25">
      <c r="B815" s="46"/>
      <c r="C815" s="46"/>
      <c r="D815" s="46"/>
      <c r="E815" s="46"/>
      <c r="F815" s="46"/>
      <c r="G815" s="2"/>
      <c r="H815" s="2"/>
      <c r="I815" s="2"/>
      <c r="J815" s="2"/>
      <c r="K815" s="2"/>
      <c r="L815" s="6"/>
      <c r="M815" s="6"/>
      <c r="N815" s="6"/>
      <c r="O815" s="6"/>
      <c r="P815" s="6"/>
      <c r="Q815" s="2"/>
      <c r="R815" s="2"/>
      <c r="S815" s="46"/>
      <c r="T815" s="46"/>
      <c r="U815" s="46"/>
      <c r="V815" s="46"/>
      <c r="W815" s="46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</row>
    <row r="816" spans="2:34" x14ac:dyDescent="0.25">
      <c r="B816" s="46"/>
      <c r="C816" s="46"/>
      <c r="D816" s="46"/>
      <c r="E816" s="46"/>
      <c r="F816" s="46"/>
      <c r="G816" s="2"/>
      <c r="H816" s="2"/>
      <c r="I816" s="2"/>
      <c r="J816" s="2"/>
      <c r="K816" s="2"/>
      <c r="L816" s="6"/>
      <c r="M816" s="6"/>
      <c r="N816" s="6"/>
      <c r="O816" s="6"/>
      <c r="P816" s="6"/>
      <c r="Q816" s="2"/>
      <c r="R816" s="2"/>
      <c r="S816" s="46"/>
      <c r="T816" s="46"/>
      <c r="U816" s="46"/>
      <c r="V816" s="46"/>
      <c r="W816" s="46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</row>
    <row r="817" spans="2:34" x14ac:dyDescent="0.25">
      <c r="B817" s="46"/>
      <c r="C817" s="46"/>
      <c r="D817" s="46"/>
      <c r="E817" s="46"/>
      <c r="F817" s="46"/>
      <c r="G817" s="2"/>
      <c r="H817" s="2"/>
      <c r="I817" s="2"/>
      <c r="J817" s="2"/>
      <c r="K817" s="2"/>
      <c r="L817" s="6"/>
      <c r="M817" s="6"/>
      <c r="N817" s="6"/>
      <c r="O817" s="6"/>
      <c r="P817" s="6"/>
      <c r="Q817" s="2"/>
      <c r="R817" s="2"/>
      <c r="S817" s="46"/>
      <c r="T817" s="46"/>
      <c r="U817" s="46"/>
      <c r="V817" s="46"/>
      <c r="W817" s="46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</row>
    <row r="818" spans="2:34" x14ac:dyDescent="0.25">
      <c r="B818" s="46"/>
      <c r="C818" s="46"/>
      <c r="D818" s="46"/>
      <c r="E818" s="46"/>
      <c r="F818" s="46"/>
      <c r="G818" s="2"/>
      <c r="H818" s="2"/>
      <c r="I818" s="2"/>
      <c r="J818" s="2"/>
      <c r="K818" s="2"/>
      <c r="L818" s="6"/>
      <c r="M818" s="6"/>
      <c r="N818" s="6"/>
      <c r="O818" s="6"/>
      <c r="P818" s="6"/>
      <c r="Q818" s="2"/>
      <c r="R818" s="2"/>
      <c r="S818" s="46"/>
      <c r="T818" s="46"/>
      <c r="U818" s="46"/>
      <c r="V818" s="46"/>
      <c r="W818" s="46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</row>
    <row r="819" spans="2:34" x14ac:dyDescent="0.25">
      <c r="B819" s="46"/>
      <c r="C819" s="46"/>
      <c r="D819" s="46"/>
      <c r="E819" s="46"/>
      <c r="F819" s="46"/>
      <c r="G819" s="2"/>
      <c r="H819" s="2"/>
      <c r="I819" s="2"/>
      <c r="J819" s="2"/>
      <c r="K819" s="2"/>
      <c r="L819" s="6"/>
      <c r="M819" s="6"/>
      <c r="N819" s="6"/>
      <c r="O819" s="6"/>
      <c r="P819" s="6"/>
      <c r="Q819" s="2"/>
      <c r="R819" s="2"/>
      <c r="S819" s="46"/>
      <c r="T819" s="46"/>
      <c r="U819" s="46"/>
      <c r="V819" s="46"/>
      <c r="W819" s="46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</row>
    <row r="820" spans="2:34" x14ac:dyDescent="0.25">
      <c r="B820" s="46"/>
      <c r="C820" s="46"/>
      <c r="D820" s="46"/>
      <c r="E820" s="46"/>
      <c r="F820" s="46"/>
      <c r="G820" s="2"/>
      <c r="H820" s="2"/>
      <c r="I820" s="2"/>
      <c r="J820" s="2"/>
      <c r="K820" s="2"/>
      <c r="L820" s="6"/>
      <c r="M820" s="6"/>
      <c r="N820" s="6"/>
      <c r="O820" s="6"/>
      <c r="P820" s="6"/>
      <c r="Q820" s="2"/>
      <c r="R820" s="2"/>
      <c r="S820" s="46"/>
      <c r="T820" s="46"/>
      <c r="U820" s="46"/>
      <c r="V820" s="46"/>
      <c r="W820" s="46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</row>
    <row r="821" spans="2:34" x14ac:dyDescent="0.25">
      <c r="B821" s="46"/>
      <c r="C821" s="46"/>
      <c r="D821" s="46"/>
      <c r="E821" s="46"/>
      <c r="F821" s="46"/>
      <c r="G821" s="2"/>
      <c r="H821" s="2"/>
      <c r="I821" s="2"/>
      <c r="J821" s="2"/>
      <c r="K821" s="2"/>
      <c r="L821" s="6"/>
      <c r="M821" s="6"/>
      <c r="N821" s="6"/>
      <c r="O821" s="6"/>
      <c r="P821" s="6"/>
      <c r="Q821" s="2"/>
      <c r="R821" s="2"/>
      <c r="S821" s="46"/>
      <c r="T821" s="46"/>
      <c r="U821" s="46"/>
      <c r="V821" s="46"/>
      <c r="W821" s="46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</row>
    <row r="822" spans="2:34" x14ac:dyDescent="0.25">
      <c r="B822" s="46"/>
      <c r="C822" s="46"/>
      <c r="D822" s="46"/>
      <c r="E822" s="46"/>
      <c r="F822" s="46"/>
      <c r="G822" s="2"/>
      <c r="H822" s="2"/>
      <c r="I822" s="2"/>
      <c r="J822" s="2"/>
      <c r="K822" s="2"/>
      <c r="L822" s="6"/>
      <c r="M822" s="6"/>
      <c r="N822" s="6"/>
      <c r="O822" s="6"/>
      <c r="P822" s="6"/>
      <c r="Q822" s="2"/>
      <c r="R822" s="2"/>
      <c r="S822" s="46"/>
      <c r="T822" s="46"/>
      <c r="U822" s="46"/>
      <c r="V822" s="46"/>
      <c r="W822" s="46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</row>
    <row r="823" spans="2:34" x14ac:dyDescent="0.25">
      <c r="B823" s="46"/>
      <c r="C823" s="46"/>
      <c r="D823" s="46"/>
      <c r="E823" s="46"/>
      <c r="F823" s="46"/>
      <c r="G823" s="2"/>
      <c r="H823" s="2"/>
      <c r="I823" s="2"/>
      <c r="J823" s="2"/>
      <c r="K823" s="2"/>
      <c r="L823" s="6"/>
      <c r="M823" s="6"/>
      <c r="N823" s="6"/>
      <c r="O823" s="6"/>
      <c r="P823" s="6"/>
      <c r="Q823" s="2"/>
      <c r="R823" s="2"/>
      <c r="S823" s="46"/>
      <c r="T823" s="46"/>
      <c r="U823" s="46"/>
      <c r="V823" s="46"/>
      <c r="W823" s="46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</row>
    <row r="824" spans="2:34" x14ac:dyDescent="0.25">
      <c r="B824" s="46"/>
      <c r="C824" s="46"/>
      <c r="D824" s="46"/>
      <c r="E824" s="46"/>
      <c r="F824" s="46"/>
      <c r="G824" s="2"/>
      <c r="H824" s="2"/>
      <c r="I824" s="2"/>
      <c r="J824" s="2"/>
      <c r="K824" s="2"/>
      <c r="L824" s="6"/>
      <c r="M824" s="6"/>
      <c r="N824" s="6"/>
      <c r="O824" s="6"/>
      <c r="P824" s="6"/>
      <c r="Q824" s="2"/>
      <c r="R824" s="2"/>
      <c r="S824" s="46"/>
      <c r="T824" s="46"/>
      <c r="U824" s="46"/>
      <c r="V824" s="46"/>
      <c r="W824" s="46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</row>
    <row r="825" spans="2:34" x14ac:dyDescent="0.25">
      <c r="B825" s="46"/>
      <c r="C825" s="46"/>
      <c r="D825" s="46"/>
      <c r="E825" s="46"/>
      <c r="F825" s="46"/>
      <c r="G825" s="2"/>
      <c r="H825" s="2"/>
      <c r="I825" s="2"/>
      <c r="J825" s="2"/>
      <c r="K825" s="2"/>
      <c r="L825" s="6"/>
      <c r="M825" s="6"/>
      <c r="N825" s="6"/>
      <c r="O825" s="6"/>
      <c r="P825" s="6"/>
      <c r="Q825" s="2"/>
      <c r="R825" s="2"/>
      <c r="S825" s="46"/>
      <c r="T825" s="46"/>
      <c r="U825" s="46"/>
      <c r="V825" s="46"/>
      <c r="W825" s="46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</row>
    <row r="826" spans="2:34" x14ac:dyDescent="0.25">
      <c r="B826" s="46"/>
      <c r="C826" s="46"/>
      <c r="D826" s="46"/>
      <c r="E826" s="46"/>
      <c r="F826" s="46"/>
      <c r="G826" s="2"/>
      <c r="H826" s="2"/>
      <c r="I826" s="2"/>
      <c r="J826" s="2"/>
      <c r="K826" s="2"/>
      <c r="L826" s="6"/>
      <c r="M826" s="6"/>
      <c r="N826" s="6"/>
      <c r="O826" s="6"/>
      <c r="P826" s="6"/>
      <c r="Q826" s="2"/>
      <c r="R826" s="2"/>
      <c r="S826" s="46"/>
      <c r="T826" s="46"/>
      <c r="U826" s="46"/>
      <c r="V826" s="46"/>
      <c r="W826" s="46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</row>
    <row r="827" spans="2:34" x14ac:dyDescent="0.25">
      <c r="B827" s="46"/>
      <c r="C827" s="46"/>
      <c r="D827" s="46"/>
      <c r="E827" s="46"/>
      <c r="F827" s="46"/>
      <c r="G827" s="2"/>
      <c r="H827" s="2"/>
      <c r="I827" s="2"/>
      <c r="J827" s="2"/>
      <c r="K827" s="2"/>
      <c r="L827" s="6"/>
      <c r="M827" s="6"/>
      <c r="N827" s="6"/>
      <c r="O827" s="6"/>
      <c r="P827" s="6"/>
      <c r="Q827" s="2"/>
      <c r="R827" s="2"/>
      <c r="S827" s="46"/>
      <c r="T827" s="46"/>
      <c r="U827" s="46"/>
      <c r="V827" s="46"/>
      <c r="W827" s="46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</row>
    <row r="828" spans="2:34" x14ac:dyDescent="0.25">
      <c r="B828" s="46"/>
      <c r="C828" s="46"/>
      <c r="D828" s="46"/>
      <c r="E828" s="46"/>
      <c r="F828" s="46"/>
      <c r="G828" s="2"/>
      <c r="H828" s="2"/>
      <c r="I828" s="2"/>
      <c r="J828" s="2"/>
      <c r="K828" s="2"/>
      <c r="L828" s="6"/>
      <c r="M828" s="6"/>
      <c r="N828" s="6"/>
      <c r="O828" s="6"/>
      <c r="P828" s="6"/>
      <c r="Q828" s="2"/>
      <c r="R828" s="2"/>
      <c r="S828" s="46"/>
      <c r="T828" s="46"/>
      <c r="U828" s="46"/>
      <c r="V828" s="46"/>
      <c r="W828" s="46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</row>
    <row r="829" spans="2:34" x14ac:dyDescent="0.25">
      <c r="B829" s="46"/>
      <c r="C829" s="46"/>
      <c r="D829" s="46"/>
      <c r="E829" s="46"/>
      <c r="F829" s="46"/>
      <c r="G829" s="2"/>
      <c r="H829" s="2"/>
      <c r="I829" s="2"/>
      <c r="J829" s="2"/>
      <c r="K829" s="2"/>
      <c r="L829" s="6"/>
      <c r="M829" s="6"/>
      <c r="N829" s="6"/>
      <c r="O829" s="6"/>
      <c r="P829" s="6"/>
      <c r="Q829" s="2"/>
      <c r="R829" s="2"/>
      <c r="S829" s="46"/>
      <c r="T829" s="46"/>
      <c r="U829" s="46"/>
      <c r="V829" s="46"/>
      <c r="W829" s="46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</row>
    <row r="830" spans="2:34" x14ac:dyDescent="0.25">
      <c r="B830" s="46"/>
      <c r="C830" s="46"/>
      <c r="D830" s="46"/>
      <c r="E830" s="46"/>
      <c r="F830" s="46"/>
      <c r="G830" s="2"/>
      <c r="H830" s="2"/>
      <c r="I830" s="2"/>
      <c r="J830" s="2"/>
      <c r="K830" s="2"/>
      <c r="L830" s="6"/>
      <c r="M830" s="6"/>
      <c r="N830" s="6"/>
      <c r="O830" s="6"/>
      <c r="P830" s="6"/>
      <c r="Q830" s="2"/>
      <c r="R830" s="2"/>
      <c r="S830" s="46"/>
      <c r="T830" s="46"/>
      <c r="U830" s="46"/>
      <c r="V830" s="46"/>
      <c r="W830" s="46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</row>
    <row r="831" spans="2:34" x14ac:dyDescent="0.25">
      <c r="B831" s="46"/>
      <c r="C831" s="46"/>
      <c r="D831" s="46"/>
      <c r="E831" s="46"/>
      <c r="F831" s="46"/>
      <c r="G831" s="2"/>
      <c r="H831" s="2"/>
      <c r="I831" s="2"/>
      <c r="J831" s="2"/>
      <c r="K831" s="2"/>
      <c r="L831" s="6"/>
      <c r="M831" s="6"/>
      <c r="N831" s="6"/>
      <c r="O831" s="6"/>
      <c r="P831" s="6"/>
      <c r="Q831" s="2"/>
      <c r="R831" s="2"/>
      <c r="S831" s="46"/>
      <c r="T831" s="46"/>
      <c r="U831" s="46"/>
      <c r="V831" s="46"/>
      <c r="W831" s="46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</row>
    <row r="832" spans="2:34" x14ac:dyDescent="0.25">
      <c r="B832" s="46"/>
      <c r="C832" s="46"/>
      <c r="D832" s="46"/>
      <c r="E832" s="46"/>
      <c r="F832" s="46"/>
      <c r="G832" s="2"/>
      <c r="H832" s="2"/>
      <c r="I832" s="2"/>
      <c r="J832" s="2"/>
      <c r="K832" s="2"/>
      <c r="L832" s="6"/>
      <c r="M832" s="6"/>
      <c r="N832" s="6"/>
      <c r="O832" s="6"/>
      <c r="P832" s="6"/>
      <c r="Q832" s="2"/>
      <c r="R832" s="2"/>
      <c r="S832" s="46"/>
      <c r="T832" s="46"/>
      <c r="U832" s="46"/>
      <c r="V832" s="46"/>
      <c r="W832" s="46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</row>
    <row r="833" spans="2:34" x14ac:dyDescent="0.25">
      <c r="B833" s="46"/>
      <c r="C833" s="46"/>
      <c r="D833" s="46"/>
      <c r="E833" s="46"/>
      <c r="F833" s="46"/>
      <c r="G833" s="2"/>
      <c r="H833" s="2"/>
      <c r="I833" s="2"/>
      <c r="J833" s="2"/>
      <c r="K833" s="2"/>
      <c r="L833" s="6"/>
      <c r="M833" s="6"/>
      <c r="N833" s="6"/>
      <c r="O833" s="6"/>
      <c r="P833" s="6"/>
      <c r="Q833" s="2"/>
      <c r="R833" s="2"/>
      <c r="S833" s="46"/>
      <c r="T833" s="46"/>
      <c r="U833" s="46"/>
      <c r="V833" s="46"/>
      <c r="W833" s="46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</row>
    <row r="834" spans="2:34" x14ac:dyDescent="0.25">
      <c r="B834" s="46"/>
      <c r="C834" s="46"/>
      <c r="D834" s="46"/>
      <c r="E834" s="46"/>
      <c r="F834" s="46"/>
      <c r="G834" s="2"/>
      <c r="H834" s="2"/>
      <c r="I834" s="2"/>
      <c r="J834" s="2"/>
      <c r="K834" s="2"/>
      <c r="L834" s="6"/>
      <c r="M834" s="6"/>
      <c r="N834" s="6"/>
      <c r="O834" s="6"/>
      <c r="P834" s="6"/>
      <c r="Q834" s="2"/>
      <c r="R834" s="2"/>
      <c r="S834" s="46"/>
      <c r="T834" s="46"/>
      <c r="U834" s="46"/>
      <c r="V834" s="46"/>
      <c r="W834" s="46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</row>
    <row r="835" spans="2:34" x14ac:dyDescent="0.25">
      <c r="B835" s="46"/>
      <c r="C835" s="46"/>
      <c r="D835" s="46"/>
      <c r="E835" s="46"/>
      <c r="F835" s="46"/>
      <c r="G835" s="2"/>
      <c r="H835" s="2"/>
      <c r="I835" s="2"/>
      <c r="J835" s="2"/>
      <c r="K835" s="2"/>
      <c r="L835" s="6"/>
      <c r="M835" s="6"/>
      <c r="N835" s="6"/>
      <c r="O835" s="6"/>
      <c r="P835" s="6"/>
      <c r="Q835" s="2"/>
      <c r="R835" s="2"/>
      <c r="S835" s="46"/>
      <c r="T835" s="46"/>
      <c r="U835" s="46"/>
      <c r="V835" s="46"/>
      <c r="W835" s="46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</row>
    <row r="836" spans="2:34" x14ac:dyDescent="0.25">
      <c r="B836" s="46"/>
      <c r="C836" s="46"/>
      <c r="D836" s="46"/>
      <c r="E836" s="46"/>
      <c r="F836" s="46"/>
      <c r="G836" s="2"/>
      <c r="H836" s="2"/>
      <c r="I836" s="2"/>
      <c r="J836" s="2"/>
      <c r="K836" s="2"/>
      <c r="L836" s="6"/>
      <c r="M836" s="6"/>
      <c r="N836" s="6"/>
      <c r="O836" s="6"/>
      <c r="P836" s="6"/>
      <c r="Q836" s="2"/>
      <c r="R836" s="2"/>
      <c r="S836" s="46"/>
      <c r="T836" s="46"/>
      <c r="U836" s="46"/>
      <c r="V836" s="46"/>
      <c r="W836" s="46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</row>
    <row r="837" spans="2:34" x14ac:dyDescent="0.25">
      <c r="B837" s="46"/>
      <c r="C837" s="46"/>
      <c r="D837" s="46"/>
      <c r="E837" s="46"/>
      <c r="F837" s="46"/>
      <c r="G837" s="2"/>
      <c r="H837" s="2"/>
      <c r="I837" s="2"/>
      <c r="J837" s="2"/>
      <c r="K837" s="2"/>
      <c r="L837" s="6"/>
      <c r="M837" s="6"/>
      <c r="N837" s="6"/>
      <c r="O837" s="6"/>
      <c r="P837" s="6"/>
      <c r="Q837" s="2"/>
      <c r="R837" s="2"/>
      <c r="S837" s="46"/>
      <c r="T837" s="46"/>
      <c r="U837" s="46"/>
      <c r="V837" s="46"/>
      <c r="W837" s="46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</row>
    <row r="838" spans="2:34" x14ac:dyDescent="0.25">
      <c r="B838" s="46"/>
      <c r="C838" s="46"/>
      <c r="D838" s="46"/>
      <c r="E838" s="46"/>
      <c r="F838" s="46"/>
      <c r="G838" s="2"/>
      <c r="H838" s="2"/>
      <c r="I838" s="2"/>
      <c r="J838" s="2"/>
      <c r="K838" s="2"/>
      <c r="L838" s="6"/>
      <c r="M838" s="6"/>
      <c r="N838" s="6"/>
      <c r="O838" s="6"/>
      <c r="P838" s="6"/>
      <c r="Q838" s="2"/>
      <c r="R838" s="2"/>
      <c r="S838" s="46"/>
      <c r="T838" s="46"/>
      <c r="U838" s="46"/>
      <c r="V838" s="46"/>
      <c r="W838" s="46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</row>
    <row r="839" spans="2:34" x14ac:dyDescent="0.25">
      <c r="B839" s="46"/>
      <c r="C839" s="46"/>
      <c r="D839" s="46"/>
      <c r="E839" s="46"/>
      <c r="F839" s="46"/>
      <c r="G839" s="2"/>
      <c r="H839" s="2"/>
      <c r="I839" s="2"/>
      <c r="J839" s="2"/>
      <c r="K839" s="2"/>
      <c r="L839" s="6"/>
      <c r="M839" s="6"/>
      <c r="N839" s="6"/>
      <c r="O839" s="6"/>
      <c r="P839" s="6"/>
      <c r="Q839" s="2"/>
      <c r="R839" s="2"/>
      <c r="S839" s="46"/>
      <c r="T839" s="46"/>
      <c r="U839" s="46"/>
      <c r="V839" s="46"/>
      <c r="W839" s="46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</row>
    <row r="840" spans="2:34" x14ac:dyDescent="0.25">
      <c r="B840" s="46"/>
      <c r="C840" s="46"/>
      <c r="D840" s="46"/>
      <c r="E840" s="46"/>
      <c r="F840" s="46"/>
      <c r="G840" s="2"/>
      <c r="H840" s="2"/>
      <c r="I840" s="2"/>
      <c r="J840" s="2"/>
      <c r="K840" s="2"/>
      <c r="L840" s="6"/>
      <c r="M840" s="6"/>
      <c r="N840" s="6"/>
      <c r="O840" s="6"/>
      <c r="P840" s="6"/>
      <c r="Q840" s="2"/>
      <c r="R840" s="2"/>
      <c r="S840" s="46"/>
      <c r="T840" s="46"/>
      <c r="U840" s="46"/>
      <c r="V840" s="46"/>
      <c r="W840" s="46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</row>
    <row r="841" spans="2:34" x14ac:dyDescent="0.25">
      <c r="B841" s="46"/>
      <c r="C841" s="46"/>
      <c r="D841" s="46"/>
      <c r="E841" s="46"/>
      <c r="F841" s="46"/>
      <c r="G841" s="2"/>
      <c r="H841" s="2"/>
      <c r="I841" s="2"/>
      <c r="J841" s="2"/>
      <c r="K841" s="2"/>
      <c r="L841" s="6"/>
      <c r="M841" s="6"/>
      <c r="N841" s="6"/>
      <c r="O841" s="6"/>
      <c r="P841" s="6"/>
      <c r="Q841" s="2"/>
      <c r="R841" s="2"/>
      <c r="S841" s="46"/>
      <c r="T841" s="46"/>
      <c r="U841" s="46"/>
      <c r="V841" s="46"/>
      <c r="W841" s="46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</row>
    <row r="842" spans="2:34" x14ac:dyDescent="0.25">
      <c r="B842" s="46"/>
      <c r="C842" s="46"/>
      <c r="D842" s="46"/>
      <c r="E842" s="46"/>
      <c r="F842" s="46"/>
      <c r="G842" s="2"/>
      <c r="H842" s="2"/>
      <c r="I842" s="2"/>
      <c r="J842" s="2"/>
      <c r="K842" s="2"/>
      <c r="L842" s="6"/>
      <c r="M842" s="6"/>
      <c r="N842" s="6"/>
      <c r="O842" s="6"/>
      <c r="P842" s="6"/>
      <c r="Q842" s="2"/>
      <c r="R842" s="2"/>
      <c r="S842" s="46"/>
      <c r="T842" s="46"/>
      <c r="U842" s="46"/>
      <c r="V842" s="46"/>
      <c r="W842" s="46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</row>
    <row r="843" spans="2:34" x14ac:dyDescent="0.25">
      <c r="B843" s="46"/>
      <c r="C843" s="46"/>
      <c r="D843" s="46"/>
      <c r="E843" s="46"/>
      <c r="F843" s="46"/>
      <c r="G843" s="2"/>
      <c r="H843" s="2"/>
      <c r="I843" s="2"/>
      <c r="J843" s="2"/>
      <c r="K843" s="2"/>
      <c r="L843" s="6"/>
      <c r="M843" s="6"/>
      <c r="N843" s="6"/>
      <c r="O843" s="6"/>
      <c r="P843" s="6"/>
      <c r="Q843" s="2"/>
      <c r="R843" s="2"/>
      <c r="S843" s="46"/>
      <c r="T843" s="46"/>
      <c r="U843" s="46"/>
      <c r="V843" s="46"/>
      <c r="W843" s="46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</row>
    <row r="844" spans="2:34" x14ac:dyDescent="0.25">
      <c r="B844" s="46"/>
      <c r="C844" s="46"/>
      <c r="D844" s="46"/>
      <c r="E844" s="46"/>
      <c r="F844" s="46"/>
      <c r="G844" s="2"/>
      <c r="H844" s="2"/>
      <c r="I844" s="2"/>
      <c r="J844" s="2"/>
      <c r="K844" s="2"/>
      <c r="L844" s="6"/>
      <c r="M844" s="6"/>
      <c r="N844" s="6"/>
      <c r="O844" s="6"/>
      <c r="P844" s="6"/>
      <c r="Q844" s="2"/>
      <c r="R844" s="2"/>
      <c r="S844" s="46"/>
      <c r="T844" s="46"/>
      <c r="U844" s="46"/>
      <c r="V844" s="46"/>
      <c r="W844" s="46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</row>
    <row r="845" spans="2:34" x14ac:dyDescent="0.25">
      <c r="B845" s="46"/>
      <c r="C845" s="46"/>
      <c r="D845" s="46"/>
      <c r="E845" s="46"/>
      <c r="F845" s="46"/>
      <c r="G845" s="2"/>
      <c r="H845" s="2"/>
      <c r="I845" s="2"/>
      <c r="J845" s="2"/>
      <c r="K845" s="2"/>
      <c r="L845" s="6"/>
      <c r="M845" s="6"/>
      <c r="N845" s="6"/>
      <c r="O845" s="6"/>
      <c r="P845" s="6"/>
      <c r="Q845" s="2"/>
      <c r="R845" s="2"/>
      <c r="S845" s="46"/>
      <c r="T845" s="46"/>
      <c r="U845" s="46"/>
      <c r="V845" s="46"/>
      <c r="W845" s="46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</row>
    <row r="846" spans="2:34" x14ac:dyDescent="0.25">
      <c r="B846" s="46"/>
      <c r="C846" s="46"/>
      <c r="D846" s="46"/>
      <c r="E846" s="46"/>
      <c r="F846" s="46"/>
      <c r="G846" s="2"/>
      <c r="H846" s="2"/>
      <c r="I846" s="2"/>
      <c r="J846" s="2"/>
      <c r="K846" s="2"/>
      <c r="L846" s="6"/>
      <c r="M846" s="6"/>
      <c r="N846" s="6"/>
      <c r="O846" s="6"/>
      <c r="P846" s="6"/>
      <c r="Q846" s="2"/>
      <c r="R846" s="2"/>
      <c r="S846" s="46"/>
      <c r="T846" s="46"/>
      <c r="U846" s="46"/>
      <c r="V846" s="46"/>
      <c r="W846" s="46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</row>
    <row r="847" spans="2:34" x14ac:dyDescent="0.25">
      <c r="B847" s="46"/>
      <c r="C847" s="46"/>
      <c r="D847" s="46"/>
      <c r="E847" s="46"/>
      <c r="F847" s="46"/>
      <c r="G847" s="2"/>
      <c r="H847" s="2"/>
      <c r="I847" s="2"/>
      <c r="J847" s="2"/>
      <c r="K847" s="2"/>
      <c r="L847" s="6"/>
      <c r="M847" s="6"/>
      <c r="N847" s="6"/>
      <c r="O847" s="6"/>
      <c r="P847" s="6"/>
      <c r="Q847" s="2"/>
      <c r="R847" s="2"/>
      <c r="S847" s="46"/>
      <c r="T847" s="46"/>
      <c r="U847" s="46"/>
      <c r="V847" s="46"/>
      <c r="W847" s="46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</row>
    <row r="848" spans="2:34" x14ac:dyDescent="0.25">
      <c r="B848" s="46"/>
      <c r="C848" s="46"/>
      <c r="D848" s="46"/>
      <c r="E848" s="46"/>
      <c r="F848" s="46"/>
      <c r="G848" s="2"/>
      <c r="H848" s="2"/>
      <c r="I848" s="2"/>
      <c r="J848" s="2"/>
      <c r="K848" s="2"/>
      <c r="L848" s="6"/>
      <c r="M848" s="6"/>
      <c r="N848" s="6"/>
      <c r="O848" s="6"/>
      <c r="P848" s="6"/>
      <c r="Q848" s="2"/>
      <c r="R848" s="2"/>
      <c r="S848" s="46"/>
      <c r="T848" s="46"/>
      <c r="U848" s="46"/>
      <c r="V848" s="46"/>
      <c r="W848" s="46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</row>
    <row r="849" spans="2:34" x14ac:dyDescent="0.25">
      <c r="B849" s="46"/>
      <c r="C849" s="46"/>
      <c r="D849" s="46"/>
      <c r="E849" s="46"/>
      <c r="F849" s="46"/>
      <c r="G849" s="2"/>
      <c r="H849" s="2"/>
      <c r="I849" s="2"/>
      <c r="J849" s="2"/>
      <c r="K849" s="2"/>
      <c r="L849" s="6"/>
      <c r="M849" s="6"/>
      <c r="N849" s="6"/>
      <c r="O849" s="6"/>
      <c r="P849" s="6"/>
      <c r="Q849" s="2"/>
      <c r="R849" s="2"/>
      <c r="S849" s="46"/>
      <c r="T849" s="46"/>
      <c r="U849" s="46"/>
      <c r="V849" s="46"/>
      <c r="W849" s="46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</row>
    <row r="850" spans="2:34" x14ac:dyDescent="0.25">
      <c r="B850" s="46"/>
      <c r="C850" s="46"/>
      <c r="D850" s="46"/>
      <c r="E850" s="46"/>
      <c r="F850" s="46"/>
      <c r="G850" s="2"/>
      <c r="H850" s="2"/>
      <c r="I850" s="2"/>
      <c r="J850" s="2"/>
      <c r="K850" s="2"/>
      <c r="L850" s="6"/>
      <c r="M850" s="6"/>
      <c r="N850" s="6"/>
      <c r="O850" s="6"/>
      <c r="P850" s="6"/>
      <c r="Q850" s="2"/>
      <c r="R850" s="2"/>
      <c r="S850" s="46"/>
      <c r="T850" s="46"/>
      <c r="U850" s="46"/>
      <c r="V850" s="46"/>
      <c r="W850" s="46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</row>
    <row r="851" spans="2:34" x14ac:dyDescent="0.25">
      <c r="B851" s="46"/>
      <c r="C851" s="46"/>
      <c r="D851" s="46"/>
      <c r="E851" s="46"/>
      <c r="F851" s="46"/>
      <c r="G851" s="2"/>
      <c r="H851" s="2"/>
      <c r="I851" s="2"/>
      <c r="J851" s="2"/>
      <c r="K851" s="2"/>
      <c r="L851" s="6"/>
      <c r="M851" s="6"/>
      <c r="N851" s="6"/>
      <c r="O851" s="6"/>
      <c r="P851" s="6"/>
      <c r="Q851" s="2"/>
      <c r="R851" s="2"/>
      <c r="S851" s="46"/>
      <c r="T851" s="46"/>
      <c r="U851" s="46"/>
      <c r="V851" s="46"/>
      <c r="W851" s="46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</row>
    <row r="852" spans="2:34" x14ac:dyDescent="0.25">
      <c r="B852" s="46"/>
      <c r="C852" s="46"/>
      <c r="D852" s="46"/>
      <c r="E852" s="46"/>
      <c r="F852" s="46"/>
      <c r="G852" s="2"/>
      <c r="H852" s="2"/>
      <c r="I852" s="2"/>
      <c r="J852" s="2"/>
      <c r="K852" s="2"/>
      <c r="L852" s="6"/>
      <c r="M852" s="6"/>
      <c r="N852" s="6"/>
      <c r="O852" s="6"/>
      <c r="P852" s="6"/>
      <c r="Q852" s="2"/>
      <c r="R852" s="2"/>
      <c r="S852" s="46"/>
      <c r="T852" s="46"/>
      <c r="U852" s="46"/>
      <c r="V852" s="46"/>
      <c r="W852" s="46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</row>
    <row r="853" spans="2:34" x14ac:dyDescent="0.25">
      <c r="B853" s="46"/>
      <c r="C853" s="46"/>
      <c r="D853" s="46"/>
      <c r="E853" s="46"/>
      <c r="F853" s="46"/>
      <c r="G853" s="2"/>
      <c r="H853" s="2"/>
      <c r="I853" s="2"/>
      <c r="J853" s="2"/>
      <c r="K853" s="2"/>
      <c r="L853" s="6"/>
      <c r="M853" s="6"/>
      <c r="N853" s="6"/>
      <c r="O853" s="6"/>
      <c r="P853" s="6"/>
      <c r="Q853" s="2"/>
      <c r="R853" s="2"/>
      <c r="S853" s="46"/>
      <c r="T853" s="46"/>
      <c r="U853" s="46"/>
      <c r="V853" s="46"/>
      <c r="W853" s="46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</row>
    <row r="854" spans="2:34" x14ac:dyDescent="0.25">
      <c r="B854" s="46"/>
      <c r="C854" s="46"/>
      <c r="D854" s="46"/>
      <c r="E854" s="46"/>
      <c r="F854" s="46"/>
      <c r="G854" s="2"/>
      <c r="H854" s="2"/>
      <c r="I854" s="2"/>
      <c r="J854" s="2"/>
      <c r="K854" s="2"/>
      <c r="L854" s="6"/>
      <c r="M854" s="6"/>
      <c r="N854" s="6"/>
      <c r="O854" s="6"/>
      <c r="P854" s="6"/>
      <c r="Q854" s="2"/>
      <c r="R854" s="2"/>
      <c r="S854" s="46"/>
      <c r="T854" s="46"/>
      <c r="U854" s="46"/>
      <c r="V854" s="46"/>
      <c r="W854" s="46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</row>
    <row r="855" spans="2:34" x14ac:dyDescent="0.25">
      <c r="B855" s="46"/>
      <c r="C855" s="46"/>
      <c r="D855" s="46"/>
      <c r="E855" s="46"/>
      <c r="F855" s="46"/>
      <c r="G855" s="2"/>
      <c r="H855" s="2"/>
      <c r="I855" s="2"/>
      <c r="J855" s="2"/>
      <c r="K855" s="2"/>
      <c r="L855" s="6"/>
      <c r="M855" s="6"/>
      <c r="N855" s="6"/>
      <c r="O855" s="6"/>
      <c r="P855" s="6"/>
      <c r="Q855" s="2"/>
      <c r="R855" s="2"/>
      <c r="S855" s="46"/>
      <c r="T855" s="46"/>
      <c r="U855" s="46"/>
      <c r="V855" s="46"/>
      <c r="W855" s="46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</row>
    <row r="856" spans="2:34" x14ac:dyDescent="0.25">
      <c r="B856" s="46"/>
      <c r="C856" s="46"/>
      <c r="D856" s="46"/>
      <c r="E856" s="46"/>
      <c r="F856" s="46"/>
      <c r="G856" s="2"/>
      <c r="H856" s="2"/>
      <c r="I856" s="2"/>
      <c r="J856" s="2"/>
      <c r="K856" s="2"/>
      <c r="L856" s="6"/>
      <c r="M856" s="6"/>
      <c r="N856" s="6"/>
      <c r="O856" s="6"/>
      <c r="P856" s="6"/>
      <c r="Q856" s="2"/>
      <c r="R856" s="2"/>
      <c r="S856" s="46"/>
      <c r="T856" s="46"/>
      <c r="U856" s="46"/>
      <c r="V856" s="46"/>
      <c r="W856" s="46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</row>
    <row r="857" spans="2:34" x14ac:dyDescent="0.25">
      <c r="B857" s="46"/>
      <c r="C857" s="46"/>
      <c r="D857" s="46"/>
      <c r="E857" s="46"/>
      <c r="F857" s="46"/>
      <c r="G857" s="2"/>
      <c r="H857" s="2"/>
      <c r="I857" s="2"/>
      <c r="J857" s="2"/>
      <c r="K857" s="2"/>
      <c r="L857" s="6"/>
      <c r="M857" s="6"/>
      <c r="N857" s="6"/>
      <c r="O857" s="6"/>
      <c r="P857" s="6"/>
      <c r="Q857" s="2"/>
      <c r="R857" s="2"/>
      <c r="S857" s="46"/>
      <c r="T857" s="46"/>
      <c r="U857" s="46"/>
      <c r="V857" s="46"/>
      <c r="W857" s="46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</row>
    <row r="858" spans="2:34" x14ac:dyDescent="0.25">
      <c r="B858" s="46"/>
      <c r="C858" s="46"/>
      <c r="D858" s="46"/>
      <c r="E858" s="46"/>
      <c r="F858" s="46"/>
      <c r="G858" s="2"/>
      <c r="H858" s="2"/>
      <c r="I858" s="2"/>
      <c r="J858" s="2"/>
      <c r="K858" s="2"/>
      <c r="L858" s="6"/>
      <c r="M858" s="6"/>
      <c r="N858" s="6"/>
      <c r="O858" s="6"/>
      <c r="P858" s="6"/>
      <c r="Q858" s="2"/>
      <c r="R858" s="2"/>
      <c r="S858" s="46"/>
      <c r="T858" s="46"/>
      <c r="U858" s="46"/>
      <c r="V858" s="46"/>
      <c r="W858" s="46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</row>
    <row r="859" spans="2:34" x14ac:dyDescent="0.25">
      <c r="B859" s="46"/>
      <c r="C859" s="46"/>
      <c r="D859" s="46"/>
      <c r="E859" s="46"/>
      <c r="F859" s="46"/>
      <c r="G859" s="2"/>
      <c r="H859" s="2"/>
      <c r="I859" s="2"/>
      <c r="J859" s="2"/>
      <c r="K859" s="2"/>
      <c r="L859" s="6"/>
      <c r="M859" s="6"/>
      <c r="N859" s="6"/>
      <c r="O859" s="6"/>
      <c r="P859" s="6"/>
      <c r="Q859" s="2"/>
      <c r="R859" s="2"/>
      <c r="S859" s="46"/>
      <c r="T859" s="46"/>
      <c r="U859" s="46"/>
      <c r="V859" s="46"/>
      <c r="W859" s="46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</row>
    <row r="860" spans="2:34" x14ac:dyDescent="0.25">
      <c r="B860" s="46"/>
      <c r="C860" s="46"/>
      <c r="D860" s="46"/>
      <c r="E860" s="46"/>
      <c r="F860" s="46"/>
      <c r="G860" s="2"/>
      <c r="H860" s="2"/>
      <c r="I860" s="2"/>
      <c r="J860" s="2"/>
      <c r="K860" s="2"/>
      <c r="L860" s="6"/>
      <c r="M860" s="6"/>
      <c r="N860" s="6"/>
      <c r="O860" s="6"/>
      <c r="P860" s="6"/>
      <c r="Q860" s="2"/>
      <c r="R860" s="2"/>
      <c r="S860" s="46"/>
      <c r="T860" s="46"/>
      <c r="U860" s="46"/>
      <c r="V860" s="46"/>
      <c r="W860" s="46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</row>
    <row r="861" spans="2:34" x14ac:dyDescent="0.25">
      <c r="B861" s="46"/>
      <c r="C861" s="46"/>
      <c r="D861" s="46"/>
      <c r="E861" s="46"/>
      <c r="F861" s="46"/>
      <c r="G861" s="2"/>
      <c r="H861" s="2"/>
      <c r="I861" s="2"/>
      <c r="J861" s="2"/>
      <c r="K861" s="2"/>
      <c r="L861" s="6"/>
      <c r="M861" s="6"/>
      <c r="N861" s="6"/>
      <c r="O861" s="6"/>
      <c r="P861" s="6"/>
      <c r="Q861" s="2"/>
      <c r="R861" s="2"/>
      <c r="S861" s="46"/>
      <c r="T861" s="46"/>
      <c r="U861" s="46"/>
      <c r="V861" s="46"/>
      <c r="W861" s="46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</row>
    <row r="862" spans="2:34" x14ac:dyDescent="0.25">
      <c r="B862" s="46"/>
      <c r="C862" s="46"/>
      <c r="D862" s="46"/>
      <c r="E862" s="46"/>
      <c r="F862" s="46"/>
      <c r="G862" s="2"/>
      <c r="H862" s="2"/>
      <c r="I862" s="2"/>
      <c r="J862" s="2"/>
      <c r="K862" s="2"/>
      <c r="L862" s="6"/>
      <c r="M862" s="6"/>
      <c r="N862" s="6"/>
      <c r="O862" s="6"/>
      <c r="P862" s="6"/>
      <c r="Q862" s="2"/>
      <c r="R862" s="2"/>
      <c r="S862" s="46"/>
      <c r="T862" s="46"/>
      <c r="U862" s="46"/>
      <c r="V862" s="46"/>
      <c r="W862" s="46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</row>
    <row r="863" spans="2:34" x14ac:dyDescent="0.25">
      <c r="B863" s="46"/>
      <c r="C863" s="46"/>
      <c r="D863" s="46"/>
      <c r="E863" s="46"/>
      <c r="F863" s="46"/>
      <c r="G863" s="2"/>
      <c r="H863" s="2"/>
      <c r="I863" s="2"/>
      <c r="J863" s="2"/>
      <c r="K863" s="2"/>
      <c r="L863" s="6"/>
      <c r="M863" s="6"/>
      <c r="N863" s="6"/>
      <c r="O863" s="6"/>
      <c r="P863" s="6"/>
      <c r="Q863" s="2"/>
      <c r="R863" s="2"/>
      <c r="S863" s="46"/>
      <c r="T863" s="46"/>
      <c r="U863" s="46"/>
      <c r="V863" s="46"/>
      <c r="W863" s="46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</row>
    <row r="864" spans="2:34" x14ac:dyDescent="0.25">
      <c r="B864" s="46"/>
      <c r="C864" s="46"/>
      <c r="D864" s="46"/>
      <c r="E864" s="46"/>
      <c r="F864" s="46"/>
      <c r="G864" s="2"/>
      <c r="H864" s="2"/>
      <c r="I864" s="2"/>
      <c r="J864" s="2"/>
      <c r="K864" s="2"/>
      <c r="L864" s="6"/>
      <c r="M864" s="6"/>
      <c r="N864" s="6"/>
      <c r="O864" s="6"/>
      <c r="P864" s="6"/>
      <c r="Q864" s="2"/>
      <c r="R864" s="2"/>
      <c r="S864" s="46"/>
      <c r="T864" s="46"/>
      <c r="U864" s="46"/>
      <c r="V864" s="46"/>
      <c r="W864" s="46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</row>
    <row r="865" spans="2:34" x14ac:dyDescent="0.25">
      <c r="B865" s="46"/>
      <c r="C865" s="46"/>
      <c r="D865" s="46"/>
      <c r="E865" s="46"/>
      <c r="F865" s="46"/>
      <c r="G865" s="2"/>
      <c r="H865" s="2"/>
      <c r="I865" s="2"/>
      <c r="J865" s="2"/>
      <c r="K865" s="2"/>
      <c r="L865" s="6"/>
      <c r="M865" s="6"/>
      <c r="N865" s="6"/>
      <c r="O865" s="6"/>
      <c r="P865" s="6"/>
      <c r="Q865" s="2"/>
      <c r="R865" s="2"/>
      <c r="S865" s="46"/>
      <c r="T865" s="46"/>
      <c r="U865" s="46"/>
      <c r="V865" s="46"/>
      <c r="W865" s="46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</row>
    <row r="866" spans="2:34" x14ac:dyDescent="0.25">
      <c r="B866" s="46"/>
      <c r="C866" s="46"/>
      <c r="D866" s="46"/>
      <c r="E866" s="46"/>
      <c r="F866" s="46"/>
      <c r="G866" s="2"/>
      <c r="H866" s="2"/>
      <c r="I866" s="2"/>
      <c r="J866" s="2"/>
      <c r="K866" s="2"/>
      <c r="L866" s="6"/>
      <c r="M866" s="6"/>
      <c r="N866" s="6"/>
      <c r="O866" s="6"/>
      <c r="P866" s="6"/>
      <c r="Q866" s="2"/>
      <c r="R866" s="2"/>
      <c r="S866" s="46"/>
      <c r="T866" s="46"/>
      <c r="U866" s="46"/>
      <c r="V866" s="46"/>
      <c r="W866" s="46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</row>
    <row r="867" spans="2:34" x14ac:dyDescent="0.25">
      <c r="B867" s="46"/>
      <c r="C867" s="46"/>
      <c r="D867" s="46"/>
      <c r="E867" s="46"/>
      <c r="F867" s="46"/>
      <c r="G867" s="2"/>
      <c r="H867" s="2"/>
      <c r="I867" s="2"/>
      <c r="J867" s="2"/>
      <c r="K867" s="2"/>
      <c r="L867" s="6"/>
      <c r="M867" s="6"/>
      <c r="N867" s="6"/>
      <c r="O867" s="6"/>
      <c r="P867" s="6"/>
      <c r="Q867" s="2"/>
      <c r="R867" s="2"/>
      <c r="S867" s="46"/>
      <c r="T867" s="46"/>
      <c r="U867" s="46"/>
      <c r="V867" s="46"/>
      <c r="W867" s="46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</row>
    <row r="868" spans="2:34" x14ac:dyDescent="0.25">
      <c r="B868" s="46"/>
      <c r="C868" s="46"/>
      <c r="D868" s="46"/>
      <c r="E868" s="46"/>
      <c r="F868" s="46"/>
      <c r="G868" s="2"/>
      <c r="H868" s="2"/>
      <c r="I868" s="2"/>
      <c r="J868" s="2"/>
      <c r="K868" s="2"/>
      <c r="L868" s="6"/>
      <c r="M868" s="6"/>
      <c r="N868" s="6"/>
      <c r="O868" s="6"/>
      <c r="P868" s="6"/>
      <c r="Q868" s="2"/>
      <c r="R868" s="2"/>
      <c r="S868" s="46"/>
      <c r="T868" s="46"/>
      <c r="U868" s="46"/>
      <c r="V868" s="46"/>
      <c r="W868" s="46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</row>
    <row r="869" spans="2:34" x14ac:dyDescent="0.25">
      <c r="B869" s="46"/>
      <c r="C869" s="46"/>
      <c r="D869" s="46"/>
      <c r="E869" s="46"/>
      <c r="F869" s="46"/>
      <c r="G869" s="2"/>
      <c r="H869" s="2"/>
      <c r="I869" s="2"/>
      <c r="J869" s="2"/>
      <c r="K869" s="2"/>
      <c r="L869" s="6"/>
      <c r="M869" s="6"/>
      <c r="N869" s="6"/>
      <c r="O869" s="6"/>
      <c r="P869" s="6"/>
      <c r="Q869" s="2"/>
      <c r="R869" s="2"/>
      <c r="S869" s="46"/>
      <c r="T869" s="46"/>
      <c r="U869" s="46"/>
      <c r="V869" s="46"/>
      <c r="W869" s="46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</row>
    <row r="870" spans="2:34" x14ac:dyDescent="0.25">
      <c r="B870" s="46"/>
      <c r="C870" s="46"/>
      <c r="D870" s="46"/>
      <c r="E870" s="46"/>
      <c r="F870" s="46"/>
      <c r="G870" s="2"/>
      <c r="H870" s="2"/>
      <c r="I870" s="2"/>
      <c r="J870" s="2"/>
      <c r="K870" s="2"/>
      <c r="L870" s="6"/>
      <c r="M870" s="6"/>
      <c r="N870" s="6"/>
      <c r="O870" s="6"/>
      <c r="P870" s="6"/>
      <c r="Q870" s="2"/>
      <c r="R870" s="2"/>
      <c r="S870" s="46"/>
      <c r="T870" s="46"/>
      <c r="U870" s="46"/>
      <c r="V870" s="46"/>
      <c r="W870" s="46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</row>
    <row r="871" spans="2:34" x14ac:dyDescent="0.25">
      <c r="B871" s="46"/>
      <c r="C871" s="46"/>
      <c r="D871" s="46"/>
      <c r="E871" s="46"/>
      <c r="F871" s="46"/>
      <c r="G871" s="2"/>
      <c r="H871" s="2"/>
      <c r="I871" s="2"/>
      <c r="J871" s="2"/>
      <c r="K871" s="2"/>
      <c r="L871" s="6"/>
      <c r="M871" s="6"/>
      <c r="N871" s="6"/>
      <c r="O871" s="6"/>
      <c r="P871" s="6"/>
      <c r="Q871" s="2"/>
      <c r="R871" s="2"/>
      <c r="S871" s="46"/>
      <c r="T871" s="46"/>
      <c r="U871" s="46"/>
      <c r="V871" s="46"/>
      <c r="W871" s="46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</row>
    <row r="872" spans="2:34" x14ac:dyDescent="0.25">
      <c r="B872" s="46"/>
      <c r="C872" s="46"/>
      <c r="D872" s="46"/>
      <c r="E872" s="46"/>
      <c r="F872" s="46"/>
      <c r="G872" s="2"/>
      <c r="H872" s="2"/>
      <c r="I872" s="2"/>
      <c r="J872" s="2"/>
      <c r="K872" s="2"/>
      <c r="L872" s="6"/>
      <c r="M872" s="6"/>
      <c r="N872" s="6"/>
      <c r="O872" s="6"/>
      <c r="P872" s="6"/>
      <c r="Q872" s="2"/>
      <c r="R872" s="2"/>
      <c r="S872" s="46"/>
      <c r="T872" s="46"/>
      <c r="U872" s="46"/>
      <c r="V872" s="46"/>
      <c r="W872" s="46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</row>
    <row r="873" spans="2:34" x14ac:dyDescent="0.25">
      <c r="B873" s="46"/>
      <c r="C873" s="46"/>
      <c r="D873" s="46"/>
      <c r="E873" s="46"/>
      <c r="F873" s="46"/>
      <c r="G873" s="2"/>
      <c r="H873" s="2"/>
      <c r="I873" s="2"/>
      <c r="J873" s="2"/>
      <c r="K873" s="2"/>
      <c r="L873" s="6"/>
      <c r="M873" s="6"/>
      <c r="N873" s="6"/>
      <c r="O873" s="6"/>
      <c r="P873" s="6"/>
      <c r="Q873" s="2"/>
      <c r="R873" s="2"/>
      <c r="S873" s="46"/>
      <c r="T873" s="46"/>
      <c r="U873" s="46"/>
      <c r="V873" s="46"/>
      <c r="W873" s="46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</row>
    <row r="874" spans="2:34" x14ac:dyDescent="0.25">
      <c r="B874" s="46"/>
      <c r="C874" s="46"/>
      <c r="D874" s="46"/>
      <c r="E874" s="46"/>
      <c r="F874" s="46"/>
      <c r="G874" s="2"/>
      <c r="H874" s="2"/>
      <c r="I874" s="2"/>
      <c r="J874" s="2"/>
      <c r="K874" s="2"/>
      <c r="L874" s="6"/>
      <c r="M874" s="6"/>
      <c r="N874" s="6"/>
      <c r="O874" s="6"/>
      <c r="P874" s="6"/>
      <c r="Q874" s="2"/>
      <c r="R874" s="2"/>
      <c r="S874" s="46"/>
      <c r="T874" s="46"/>
      <c r="U874" s="46"/>
      <c r="V874" s="46"/>
      <c r="W874" s="46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</row>
    <row r="875" spans="2:34" x14ac:dyDescent="0.25">
      <c r="B875" s="46"/>
      <c r="C875" s="46"/>
      <c r="D875" s="46"/>
      <c r="E875" s="46"/>
      <c r="F875" s="46"/>
      <c r="G875" s="2"/>
      <c r="H875" s="2"/>
      <c r="I875" s="2"/>
      <c r="J875" s="2"/>
      <c r="K875" s="2"/>
      <c r="L875" s="6"/>
      <c r="M875" s="6"/>
      <c r="N875" s="6"/>
      <c r="O875" s="6"/>
      <c r="P875" s="6"/>
      <c r="Q875" s="2"/>
      <c r="R875" s="2"/>
      <c r="S875" s="46"/>
      <c r="T875" s="46"/>
      <c r="U875" s="46"/>
      <c r="V875" s="46"/>
      <c r="W875" s="46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</row>
    <row r="876" spans="2:34" x14ac:dyDescent="0.25">
      <c r="B876" s="46"/>
      <c r="C876" s="46"/>
      <c r="D876" s="46"/>
      <c r="E876" s="46"/>
      <c r="F876" s="46"/>
      <c r="G876" s="2"/>
      <c r="H876" s="2"/>
      <c r="I876" s="2"/>
      <c r="J876" s="2"/>
      <c r="K876" s="2"/>
      <c r="L876" s="6"/>
      <c r="M876" s="6"/>
      <c r="N876" s="6"/>
      <c r="O876" s="6"/>
      <c r="P876" s="6"/>
      <c r="Q876" s="2"/>
      <c r="R876" s="2"/>
      <c r="S876" s="46"/>
      <c r="T876" s="46"/>
      <c r="U876" s="46"/>
      <c r="V876" s="46"/>
      <c r="W876" s="46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</row>
    <row r="877" spans="2:34" x14ac:dyDescent="0.25">
      <c r="B877" s="46"/>
      <c r="C877" s="46"/>
      <c r="D877" s="46"/>
      <c r="E877" s="46"/>
      <c r="F877" s="46"/>
      <c r="G877" s="2"/>
      <c r="H877" s="2"/>
      <c r="I877" s="2"/>
      <c r="J877" s="2"/>
      <c r="K877" s="2"/>
      <c r="L877" s="6"/>
      <c r="M877" s="6"/>
      <c r="N877" s="6"/>
      <c r="O877" s="6"/>
      <c r="P877" s="6"/>
      <c r="Q877" s="2"/>
      <c r="R877" s="2"/>
      <c r="S877" s="46"/>
      <c r="T877" s="46"/>
      <c r="U877" s="46"/>
      <c r="V877" s="46"/>
      <c r="W877" s="46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</row>
    <row r="878" spans="2:34" x14ac:dyDescent="0.25">
      <c r="B878" s="46"/>
      <c r="C878" s="46"/>
      <c r="D878" s="46"/>
      <c r="E878" s="46"/>
      <c r="F878" s="46"/>
      <c r="G878" s="2"/>
      <c r="H878" s="2"/>
      <c r="I878" s="2"/>
      <c r="J878" s="2"/>
      <c r="K878" s="2"/>
      <c r="L878" s="6"/>
      <c r="M878" s="6"/>
      <c r="N878" s="6"/>
      <c r="O878" s="6"/>
      <c r="P878" s="6"/>
      <c r="Q878" s="2"/>
      <c r="R878" s="2"/>
      <c r="S878" s="46"/>
      <c r="T878" s="46"/>
      <c r="U878" s="46"/>
      <c r="V878" s="46"/>
      <c r="W878" s="46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</row>
    <row r="879" spans="2:34" x14ac:dyDescent="0.25">
      <c r="B879" s="46"/>
      <c r="C879" s="46"/>
      <c r="D879" s="46"/>
      <c r="E879" s="46"/>
      <c r="F879" s="46"/>
      <c r="G879" s="2"/>
      <c r="H879" s="2"/>
      <c r="I879" s="2"/>
      <c r="J879" s="2"/>
      <c r="K879" s="2"/>
      <c r="L879" s="6"/>
      <c r="M879" s="6"/>
      <c r="N879" s="6"/>
      <c r="O879" s="6"/>
      <c r="P879" s="6"/>
      <c r="Q879" s="2"/>
      <c r="R879" s="2"/>
      <c r="S879" s="46"/>
      <c r="T879" s="46"/>
      <c r="U879" s="46"/>
      <c r="V879" s="46"/>
      <c r="W879" s="46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</row>
    <row r="880" spans="2:34" x14ac:dyDescent="0.25">
      <c r="B880" s="46"/>
      <c r="C880" s="46"/>
      <c r="D880" s="46"/>
      <c r="E880" s="46"/>
      <c r="F880" s="46"/>
      <c r="G880" s="2"/>
      <c r="H880" s="2"/>
      <c r="I880" s="2"/>
      <c r="J880" s="2"/>
      <c r="K880" s="2"/>
      <c r="L880" s="6"/>
      <c r="M880" s="6"/>
      <c r="N880" s="6"/>
      <c r="O880" s="6"/>
      <c r="P880" s="6"/>
      <c r="Q880" s="2"/>
      <c r="R880" s="2"/>
      <c r="S880" s="46"/>
      <c r="T880" s="46"/>
      <c r="U880" s="46"/>
      <c r="V880" s="46"/>
      <c r="W880" s="46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</row>
    <row r="881" spans="2:34" x14ac:dyDescent="0.25">
      <c r="B881" s="46"/>
      <c r="C881" s="46"/>
      <c r="D881" s="46"/>
      <c r="E881" s="46"/>
      <c r="F881" s="46"/>
      <c r="G881" s="2"/>
      <c r="H881" s="2"/>
      <c r="I881" s="2"/>
      <c r="J881" s="2"/>
      <c r="K881" s="2"/>
      <c r="L881" s="6"/>
      <c r="M881" s="6"/>
      <c r="N881" s="6"/>
      <c r="O881" s="6"/>
      <c r="P881" s="6"/>
      <c r="Q881" s="2"/>
      <c r="R881" s="2"/>
      <c r="S881" s="46"/>
      <c r="T881" s="46"/>
      <c r="U881" s="46"/>
      <c r="V881" s="46"/>
      <c r="W881" s="46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</row>
    <row r="882" spans="2:34" x14ac:dyDescent="0.25">
      <c r="B882" s="46"/>
      <c r="C882" s="46"/>
      <c r="D882" s="46"/>
      <c r="E882" s="46"/>
      <c r="F882" s="46"/>
      <c r="G882" s="2"/>
      <c r="H882" s="2"/>
      <c r="I882" s="2"/>
      <c r="J882" s="2"/>
      <c r="K882" s="2"/>
      <c r="L882" s="6"/>
      <c r="M882" s="6"/>
      <c r="N882" s="6"/>
      <c r="O882" s="6"/>
      <c r="P882" s="6"/>
      <c r="Q882" s="2"/>
      <c r="R882" s="2"/>
      <c r="S882" s="46"/>
      <c r="T882" s="46"/>
      <c r="U882" s="46"/>
      <c r="V882" s="46"/>
      <c r="W882" s="46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</row>
    <row r="883" spans="2:34" x14ac:dyDescent="0.25">
      <c r="B883" s="46"/>
      <c r="C883" s="46"/>
      <c r="D883" s="46"/>
      <c r="E883" s="46"/>
      <c r="F883" s="46"/>
      <c r="G883" s="2"/>
      <c r="H883" s="2"/>
      <c r="I883" s="2"/>
      <c r="J883" s="2"/>
      <c r="K883" s="2"/>
      <c r="L883" s="6"/>
      <c r="M883" s="6"/>
      <c r="N883" s="6"/>
      <c r="O883" s="6"/>
      <c r="P883" s="6"/>
      <c r="Q883" s="2"/>
      <c r="R883" s="2"/>
      <c r="S883" s="46"/>
      <c r="T883" s="46"/>
      <c r="U883" s="46"/>
      <c r="V883" s="46"/>
      <c r="W883" s="46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</row>
    <row r="884" spans="2:34" x14ac:dyDescent="0.25">
      <c r="B884" s="46"/>
      <c r="C884" s="46"/>
      <c r="D884" s="46"/>
      <c r="E884" s="46"/>
      <c r="F884" s="46"/>
      <c r="G884" s="2"/>
      <c r="H884" s="2"/>
      <c r="I884" s="2"/>
      <c r="J884" s="2"/>
      <c r="K884" s="2"/>
      <c r="L884" s="6"/>
      <c r="M884" s="6"/>
      <c r="N884" s="6"/>
      <c r="O884" s="6"/>
      <c r="P884" s="6"/>
      <c r="Q884" s="2"/>
      <c r="R884" s="2"/>
      <c r="S884" s="46"/>
      <c r="T884" s="46"/>
      <c r="U884" s="46"/>
      <c r="V884" s="46"/>
      <c r="W884" s="46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</row>
    <row r="885" spans="2:34" x14ac:dyDescent="0.25">
      <c r="B885" s="46"/>
      <c r="C885" s="46"/>
      <c r="D885" s="46"/>
      <c r="E885" s="46"/>
      <c r="F885" s="46"/>
      <c r="G885" s="2"/>
      <c r="H885" s="2"/>
      <c r="I885" s="2"/>
      <c r="J885" s="2"/>
      <c r="K885" s="2"/>
      <c r="L885" s="6"/>
      <c r="M885" s="6"/>
      <c r="N885" s="6"/>
      <c r="O885" s="6"/>
      <c r="P885" s="6"/>
      <c r="Q885" s="2"/>
      <c r="R885" s="2"/>
      <c r="S885" s="46"/>
      <c r="T885" s="46"/>
      <c r="U885" s="46"/>
      <c r="V885" s="46"/>
      <c r="W885" s="46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</row>
    <row r="886" spans="2:34" x14ac:dyDescent="0.25">
      <c r="B886" s="46"/>
      <c r="C886" s="46"/>
      <c r="D886" s="46"/>
      <c r="E886" s="46"/>
      <c r="F886" s="46"/>
      <c r="G886" s="2"/>
      <c r="H886" s="2"/>
      <c r="I886" s="2"/>
      <c r="J886" s="2"/>
      <c r="K886" s="2"/>
      <c r="L886" s="6"/>
      <c r="M886" s="6"/>
      <c r="N886" s="6"/>
      <c r="O886" s="6"/>
      <c r="P886" s="6"/>
      <c r="Q886" s="2"/>
      <c r="R886" s="2"/>
      <c r="S886" s="46"/>
      <c r="T886" s="46"/>
      <c r="U886" s="46"/>
      <c r="V886" s="46"/>
      <c r="W886" s="46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</row>
    <row r="887" spans="2:34" x14ac:dyDescent="0.25">
      <c r="B887" s="46"/>
      <c r="C887" s="46"/>
      <c r="D887" s="46"/>
      <c r="E887" s="46"/>
      <c r="F887" s="46"/>
      <c r="G887" s="2"/>
      <c r="H887" s="2"/>
      <c r="I887" s="2"/>
      <c r="J887" s="2"/>
      <c r="K887" s="2"/>
      <c r="L887" s="6"/>
      <c r="M887" s="6"/>
      <c r="N887" s="6"/>
      <c r="O887" s="6"/>
      <c r="P887" s="6"/>
      <c r="Q887" s="2"/>
      <c r="R887" s="2"/>
      <c r="S887" s="46"/>
      <c r="T887" s="46"/>
      <c r="U887" s="46"/>
      <c r="V887" s="46"/>
      <c r="W887" s="46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</row>
    <row r="888" spans="2:34" x14ac:dyDescent="0.25">
      <c r="B888" s="46"/>
      <c r="C888" s="46"/>
      <c r="D888" s="46"/>
      <c r="E888" s="46"/>
      <c r="F888" s="46"/>
      <c r="G888" s="2"/>
      <c r="H888" s="2"/>
      <c r="I888" s="2"/>
      <c r="J888" s="2"/>
      <c r="K888" s="2"/>
      <c r="L888" s="6"/>
      <c r="M888" s="6"/>
      <c r="N888" s="6"/>
      <c r="O888" s="6"/>
      <c r="P888" s="6"/>
      <c r="Q888" s="2"/>
      <c r="R888" s="2"/>
      <c r="S888" s="46"/>
      <c r="T888" s="46"/>
      <c r="U888" s="46"/>
      <c r="V888" s="46"/>
      <c r="W888" s="46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</row>
    <row r="889" spans="2:34" x14ac:dyDescent="0.25">
      <c r="B889" s="46"/>
      <c r="C889" s="46"/>
      <c r="D889" s="46"/>
      <c r="E889" s="46"/>
      <c r="F889" s="46"/>
      <c r="G889" s="2"/>
      <c r="H889" s="2"/>
      <c r="I889" s="2"/>
      <c r="J889" s="2"/>
      <c r="K889" s="2"/>
      <c r="L889" s="6"/>
      <c r="M889" s="6"/>
      <c r="N889" s="6"/>
      <c r="O889" s="6"/>
      <c r="P889" s="6"/>
      <c r="Q889" s="2"/>
      <c r="R889" s="2"/>
      <c r="S889" s="46"/>
      <c r="T889" s="46"/>
      <c r="U889" s="46"/>
      <c r="V889" s="46"/>
      <c r="W889" s="46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</row>
    <row r="890" spans="2:34" x14ac:dyDescent="0.25">
      <c r="B890" s="46"/>
      <c r="C890" s="46"/>
      <c r="D890" s="46"/>
      <c r="E890" s="46"/>
      <c r="F890" s="46"/>
      <c r="G890" s="2"/>
      <c r="H890" s="2"/>
      <c r="I890" s="2"/>
      <c r="J890" s="2"/>
      <c r="K890" s="2"/>
      <c r="L890" s="6"/>
      <c r="M890" s="6"/>
      <c r="N890" s="6"/>
      <c r="O890" s="6"/>
      <c r="P890" s="6"/>
      <c r="Q890" s="2"/>
      <c r="R890" s="2"/>
      <c r="S890" s="46"/>
      <c r="T890" s="46"/>
      <c r="U890" s="46"/>
      <c r="V890" s="46"/>
      <c r="W890" s="46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</row>
    <row r="891" spans="2:34" x14ac:dyDescent="0.25">
      <c r="B891" s="46"/>
      <c r="C891" s="46"/>
      <c r="D891" s="46"/>
      <c r="E891" s="46"/>
      <c r="F891" s="46"/>
      <c r="G891" s="2"/>
      <c r="H891" s="2"/>
      <c r="I891" s="2"/>
      <c r="J891" s="2"/>
      <c r="K891" s="2"/>
      <c r="L891" s="6"/>
      <c r="M891" s="6"/>
      <c r="N891" s="6"/>
      <c r="O891" s="6"/>
      <c r="P891" s="6"/>
      <c r="Q891" s="2"/>
      <c r="R891" s="2"/>
      <c r="S891" s="46"/>
      <c r="T891" s="46"/>
      <c r="U891" s="46"/>
      <c r="V891" s="46"/>
      <c r="W891" s="46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</row>
    <row r="892" spans="2:34" x14ac:dyDescent="0.25">
      <c r="B892" s="46"/>
      <c r="C892" s="46"/>
      <c r="D892" s="46"/>
      <c r="E892" s="46"/>
      <c r="F892" s="46"/>
      <c r="G892" s="2"/>
      <c r="H892" s="2"/>
      <c r="I892" s="2"/>
      <c r="J892" s="2"/>
      <c r="K892" s="2"/>
      <c r="L892" s="6"/>
      <c r="M892" s="6"/>
      <c r="N892" s="6"/>
      <c r="O892" s="6"/>
      <c r="P892" s="6"/>
      <c r="Q892" s="2"/>
      <c r="R892" s="2"/>
      <c r="S892" s="46"/>
      <c r="T892" s="46"/>
      <c r="U892" s="46"/>
      <c r="V892" s="46"/>
      <c r="W892" s="46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</row>
    <row r="893" spans="2:34" x14ac:dyDescent="0.25">
      <c r="B893" s="46"/>
      <c r="C893" s="46"/>
      <c r="D893" s="46"/>
      <c r="E893" s="46"/>
      <c r="F893" s="46"/>
      <c r="G893" s="2"/>
      <c r="H893" s="2"/>
      <c r="I893" s="2"/>
      <c r="J893" s="2"/>
      <c r="K893" s="2"/>
      <c r="L893" s="6"/>
      <c r="M893" s="6"/>
      <c r="N893" s="6"/>
      <c r="O893" s="6"/>
      <c r="P893" s="6"/>
      <c r="Q893" s="2"/>
      <c r="R893" s="2"/>
      <c r="S893" s="46"/>
      <c r="T893" s="46"/>
      <c r="U893" s="46"/>
      <c r="V893" s="46"/>
      <c r="W893" s="46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</row>
    <row r="894" spans="2:34" x14ac:dyDescent="0.25">
      <c r="B894" s="46"/>
      <c r="C894" s="46"/>
      <c r="D894" s="46"/>
      <c r="E894" s="46"/>
      <c r="F894" s="46"/>
      <c r="G894" s="2"/>
      <c r="H894" s="2"/>
      <c r="I894" s="2"/>
      <c r="J894" s="2"/>
      <c r="K894" s="2"/>
      <c r="L894" s="6"/>
      <c r="M894" s="6"/>
      <c r="N894" s="6"/>
      <c r="O894" s="6"/>
      <c r="P894" s="6"/>
      <c r="Q894" s="2"/>
      <c r="R894" s="2"/>
      <c r="S894" s="46"/>
      <c r="T894" s="46"/>
      <c r="U894" s="46"/>
      <c r="V894" s="46"/>
      <c r="W894" s="46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</row>
    <row r="895" spans="2:34" x14ac:dyDescent="0.25">
      <c r="B895" s="46"/>
      <c r="C895" s="46"/>
      <c r="D895" s="46"/>
      <c r="E895" s="46"/>
      <c r="F895" s="46"/>
      <c r="G895" s="2"/>
      <c r="H895" s="2"/>
      <c r="I895" s="2"/>
      <c r="J895" s="2"/>
      <c r="K895" s="2"/>
      <c r="L895" s="6"/>
      <c r="M895" s="6"/>
      <c r="N895" s="6"/>
      <c r="O895" s="6"/>
      <c r="P895" s="6"/>
      <c r="Q895" s="2"/>
      <c r="R895" s="2"/>
      <c r="S895" s="46"/>
      <c r="T895" s="46"/>
      <c r="U895" s="46"/>
      <c r="V895" s="46"/>
      <c r="W895" s="46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</row>
    <row r="896" spans="2:34" x14ac:dyDescent="0.25">
      <c r="B896" s="46"/>
      <c r="C896" s="46"/>
      <c r="D896" s="46"/>
      <c r="E896" s="46"/>
      <c r="F896" s="46"/>
      <c r="G896" s="2"/>
      <c r="H896" s="2"/>
      <c r="I896" s="2"/>
      <c r="J896" s="2"/>
      <c r="K896" s="2"/>
      <c r="L896" s="6"/>
      <c r="M896" s="6"/>
      <c r="N896" s="6"/>
      <c r="O896" s="6"/>
      <c r="P896" s="6"/>
      <c r="Q896" s="2"/>
      <c r="R896" s="2"/>
      <c r="S896" s="46"/>
      <c r="T896" s="46"/>
      <c r="U896" s="46"/>
      <c r="V896" s="46"/>
      <c r="W896" s="46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</row>
    <row r="897" spans="2:34" x14ac:dyDescent="0.25">
      <c r="B897" s="46"/>
      <c r="C897" s="46"/>
      <c r="D897" s="46"/>
      <c r="E897" s="46"/>
      <c r="F897" s="46"/>
      <c r="G897" s="2"/>
      <c r="H897" s="2"/>
      <c r="I897" s="2"/>
      <c r="J897" s="2"/>
      <c r="K897" s="2"/>
      <c r="L897" s="6"/>
      <c r="M897" s="6"/>
      <c r="N897" s="6"/>
      <c r="O897" s="6"/>
      <c r="P897" s="6"/>
      <c r="Q897" s="2"/>
      <c r="R897" s="2"/>
      <c r="S897" s="46"/>
      <c r="T897" s="46"/>
      <c r="U897" s="46"/>
      <c r="V897" s="46"/>
      <c r="W897" s="46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</row>
    <row r="898" spans="2:34" x14ac:dyDescent="0.25">
      <c r="B898" s="46"/>
      <c r="C898" s="46"/>
      <c r="D898" s="46"/>
      <c r="E898" s="46"/>
      <c r="F898" s="46"/>
      <c r="G898" s="2"/>
      <c r="H898" s="2"/>
      <c r="I898" s="2"/>
      <c r="J898" s="2"/>
      <c r="K898" s="2"/>
      <c r="L898" s="6"/>
      <c r="M898" s="6"/>
      <c r="N898" s="6"/>
      <c r="O898" s="6"/>
      <c r="P898" s="6"/>
      <c r="Q898" s="2"/>
      <c r="R898" s="2"/>
      <c r="S898" s="46"/>
      <c r="T898" s="46"/>
      <c r="U898" s="46"/>
      <c r="V898" s="46"/>
      <c r="W898" s="46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</row>
    <row r="899" spans="2:34" x14ac:dyDescent="0.25">
      <c r="B899" s="46"/>
      <c r="C899" s="46"/>
      <c r="D899" s="46"/>
      <c r="E899" s="46"/>
      <c r="F899" s="46"/>
      <c r="G899" s="2"/>
      <c r="H899" s="2"/>
      <c r="I899" s="2"/>
      <c r="J899" s="2"/>
      <c r="K899" s="2"/>
      <c r="L899" s="6"/>
      <c r="M899" s="6"/>
      <c r="N899" s="6"/>
      <c r="O899" s="6"/>
      <c r="P899" s="6"/>
      <c r="Q899" s="2"/>
      <c r="R899" s="2"/>
      <c r="S899" s="46"/>
      <c r="T899" s="46"/>
      <c r="U899" s="46"/>
      <c r="V899" s="46"/>
      <c r="W899" s="46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</row>
    <row r="900" spans="2:34" x14ac:dyDescent="0.25">
      <c r="B900" s="46"/>
      <c r="C900" s="46"/>
      <c r="D900" s="46"/>
      <c r="E900" s="46"/>
      <c r="F900" s="46"/>
      <c r="G900" s="2"/>
      <c r="H900" s="2"/>
      <c r="I900" s="2"/>
      <c r="J900" s="2"/>
      <c r="K900" s="2"/>
      <c r="L900" s="6"/>
      <c r="M900" s="6"/>
      <c r="N900" s="6"/>
      <c r="O900" s="6"/>
      <c r="P900" s="6"/>
      <c r="Q900" s="2"/>
      <c r="R900" s="2"/>
      <c r="S900" s="46"/>
      <c r="T900" s="46"/>
      <c r="U900" s="46"/>
      <c r="V900" s="46"/>
      <c r="W900" s="46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</row>
    <row r="901" spans="2:34" x14ac:dyDescent="0.25">
      <c r="B901" s="46"/>
      <c r="C901" s="46"/>
      <c r="D901" s="46"/>
      <c r="E901" s="46"/>
      <c r="F901" s="46"/>
      <c r="G901" s="2"/>
      <c r="H901" s="2"/>
      <c r="I901" s="2"/>
      <c r="J901" s="2"/>
      <c r="K901" s="2"/>
      <c r="L901" s="6"/>
      <c r="M901" s="6"/>
      <c r="N901" s="6"/>
      <c r="O901" s="6"/>
      <c r="P901" s="6"/>
      <c r="Q901" s="2"/>
      <c r="R901" s="2"/>
      <c r="S901" s="46"/>
      <c r="T901" s="46"/>
      <c r="U901" s="46"/>
      <c r="V901" s="46"/>
      <c r="W901" s="46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</row>
    <row r="902" spans="2:34" x14ac:dyDescent="0.25">
      <c r="B902" s="46"/>
      <c r="C902" s="46"/>
      <c r="D902" s="46"/>
      <c r="E902" s="46"/>
      <c r="F902" s="46"/>
      <c r="G902" s="2"/>
      <c r="H902" s="2"/>
      <c r="I902" s="2"/>
      <c r="J902" s="2"/>
      <c r="K902" s="2"/>
      <c r="L902" s="6"/>
      <c r="M902" s="6"/>
      <c r="N902" s="6"/>
      <c r="O902" s="6"/>
      <c r="P902" s="6"/>
      <c r="Q902" s="2"/>
      <c r="R902" s="2"/>
      <c r="S902" s="46"/>
      <c r="T902" s="46"/>
      <c r="U902" s="46"/>
      <c r="V902" s="46"/>
      <c r="W902" s="46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</row>
    <row r="903" spans="2:34" x14ac:dyDescent="0.25">
      <c r="B903" s="46"/>
      <c r="C903" s="46"/>
      <c r="D903" s="46"/>
      <c r="E903" s="46"/>
      <c r="F903" s="46"/>
      <c r="G903" s="2"/>
      <c r="H903" s="2"/>
      <c r="I903" s="2"/>
      <c r="J903" s="2"/>
      <c r="K903" s="2"/>
      <c r="L903" s="6"/>
      <c r="M903" s="6"/>
      <c r="N903" s="6"/>
      <c r="O903" s="6"/>
      <c r="P903" s="6"/>
      <c r="Q903" s="2"/>
      <c r="R903" s="2"/>
      <c r="S903" s="46"/>
      <c r="T903" s="46"/>
      <c r="U903" s="46"/>
      <c r="V903" s="46"/>
      <c r="W903" s="46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</row>
    <row r="904" spans="2:34" x14ac:dyDescent="0.25">
      <c r="B904" s="46"/>
      <c r="C904" s="46"/>
      <c r="D904" s="46"/>
      <c r="E904" s="46"/>
      <c r="F904" s="46"/>
      <c r="G904" s="2"/>
      <c r="H904" s="2"/>
      <c r="I904" s="2"/>
      <c r="J904" s="2"/>
      <c r="K904" s="2"/>
      <c r="L904" s="6"/>
      <c r="M904" s="6"/>
      <c r="N904" s="6"/>
      <c r="O904" s="6"/>
      <c r="P904" s="6"/>
      <c r="Q904" s="2"/>
      <c r="R904" s="2"/>
      <c r="S904" s="46"/>
      <c r="T904" s="46"/>
      <c r="U904" s="46"/>
      <c r="V904" s="46"/>
      <c r="W904" s="46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</row>
    <row r="905" spans="2:34" x14ac:dyDescent="0.25">
      <c r="B905" s="46"/>
      <c r="C905" s="46"/>
      <c r="D905" s="46"/>
      <c r="E905" s="46"/>
      <c r="F905" s="46"/>
      <c r="G905" s="2"/>
      <c r="H905" s="2"/>
      <c r="I905" s="2"/>
      <c r="J905" s="2"/>
      <c r="K905" s="2"/>
      <c r="L905" s="6"/>
      <c r="M905" s="6"/>
      <c r="N905" s="6"/>
      <c r="O905" s="6"/>
      <c r="P905" s="6"/>
      <c r="Q905" s="2"/>
      <c r="R905" s="2"/>
      <c r="S905" s="46"/>
      <c r="T905" s="46"/>
      <c r="U905" s="46"/>
      <c r="V905" s="46"/>
      <c r="W905" s="46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</row>
    <row r="906" spans="2:34" x14ac:dyDescent="0.25">
      <c r="B906" s="46"/>
      <c r="C906" s="46"/>
      <c r="D906" s="46"/>
      <c r="E906" s="46"/>
      <c r="F906" s="46"/>
      <c r="G906" s="2"/>
      <c r="H906" s="2"/>
      <c r="I906" s="2"/>
      <c r="J906" s="2"/>
      <c r="K906" s="2"/>
      <c r="L906" s="6"/>
      <c r="M906" s="6"/>
      <c r="N906" s="6"/>
      <c r="O906" s="6"/>
      <c r="P906" s="6"/>
      <c r="Q906" s="2"/>
      <c r="R906" s="2"/>
      <c r="S906" s="46"/>
      <c r="T906" s="46"/>
      <c r="U906" s="46"/>
      <c r="V906" s="46"/>
      <c r="W906" s="46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</row>
    <row r="907" spans="2:34" x14ac:dyDescent="0.25">
      <c r="B907" s="46"/>
      <c r="C907" s="46"/>
      <c r="D907" s="46"/>
      <c r="E907" s="46"/>
      <c r="F907" s="46"/>
      <c r="G907" s="2"/>
      <c r="H907" s="2"/>
      <c r="I907" s="2"/>
      <c r="J907" s="2"/>
      <c r="K907" s="2"/>
      <c r="L907" s="6"/>
      <c r="M907" s="6"/>
      <c r="N907" s="6"/>
      <c r="O907" s="6"/>
      <c r="P907" s="6"/>
      <c r="Q907" s="2"/>
      <c r="R907" s="2"/>
      <c r="S907" s="46"/>
      <c r="T907" s="46"/>
      <c r="U907" s="46"/>
      <c r="V907" s="46"/>
      <c r="W907" s="46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</row>
    <row r="908" spans="2:34" x14ac:dyDescent="0.25">
      <c r="B908" s="46"/>
      <c r="C908" s="46"/>
      <c r="D908" s="46"/>
      <c r="E908" s="46"/>
      <c r="F908" s="46"/>
      <c r="G908" s="2"/>
      <c r="H908" s="2"/>
      <c r="I908" s="2"/>
      <c r="J908" s="2"/>
      <c r="K908" s="2"/>
      <c r="L908" s="6"/>
      <c r="M908" s="6"/>
      <c r="N908" s="6"/>
      <c r="O908" s="6"/>
      <c r="P908" s="6"/>
      <c r="Q908" s="2"/>
      <c r="R908" s="2"/>
      <c r="S908" s="46"/>
      <c r="T908" s="46"/>
      <c r="U908" s="46"/>
      <c r="V908" s="46"/>
      <c r="W908" s="46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</row>
    <row r="909" spans="2:34" x14ac:dyDescent="0.25">
      <c r="B909" s="46"/>
      <c r="C909" s="46"/>
      <c r="D909" s="46"/>
      <c r="E909" s="46"/>
      <c r="F909" s="46"/>
      <c r="G909" s="2"/>
      <c r="H909" s="2"/>
      <c r="I909" s="2"/>
      <c r="J909" s="2"/>
      <c r="K909" s="2"/>
      <c r="L909" s="6"/>
      <c r="M909" s="6"/>
      <c r="N909" s="6"/>
      <c r="O909" s="6"/>
      <c r="P909" s="6"/>
      <c r="Q909" s="2"/>
      <c r="R909" s="2"/>
      <c r="S909" s="46"/>
      <c r="T909" s="46"/>
      <c r="U909" s="46"/>
      <c r="V909" s="46"/>
      <c r="W909" s="46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</row>
    <row r="910" spans="2:34" x14ac:dyDescent="0.25">
      <c r="B910" s="46"/>
      <c r="C910" s="46"/>
      <c r="D910" s="46"/>
      <c r="E910" s="46"/>
      <c r="F910" s="46"/>
      <c r="G910" s="2"/>
      <c r="H910" s="2"/>
      <c r="I910" s="2"/>
      <c r="J910" s="2"/>
      <c r="K910" s="2"/>
      <c r="L910" s="6"/>
      <c r="M910" s="6"/>
      <c r="N910" s="6"/>
      <c r="O910" s="6"/>
      <c r="P910" s="6"/>
      <c r="Q910" s="2"/>
      <c r="R910" s="2"/>
      <c r="S910" s="46"/>
      <c r="T910" s="46"/>
      <c r="U910" s="46"/>
      <c r="V910" s="46"/>
      <c r="W910" s="46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</row>
    <row r="911" spans="2:34" x14ac:dyDescent="0.25">
      <c r="B911" s="46"/>
      <c r="C911" s="46"/>
      <c r="D911" s="46"/>
      <c r="E911" s="46"/>
      <c r="F911" s="46"/>
      <c r="G911" s="2"/>
      <c r="H911" s="2"/>
      <c r="I911" s="2"/>
      <c r="J911" s="2"/>
      <c r="K911" s="2"/>
      <c r="L911" s="6"/>
      <c r="M911" s="6"/>
      <c r="N911" s="6"/>
      <c r="O911" s="6"/>
      <c r="P911" s="6"/>
      <c r="Q911" s="2"/>
      <c r="R911" s="2"/>
      <c r="S911" s="46"/>
      <c r="T911" s="46"/>
      <c r="U911" s="46"/>
      <c r="V911" s="46"/>
      <c r="W911" s="46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</row>
    <row r="912" spans="2:34" x14ac:dyDescent="0.25">
      <c r="B912" s="46"/>
      <c r="C912" s="46"/>
      <c r="D912" s="46"/>
      <c r="E912" s="46"/>
      <c r="F912" s="46"/>
      <c r="G912" s="2"/>
      <c r="H912" s="2"/>
      <c r="I912" s="2"/>
      <c r="J912" s="2"/>
      <c r="K912" s="2"/>
      <c r="L912" s="6"/>
      <c r="M912" s="6"/>
      <c r="N912" s="6"/>
      <c r="O912" s="6"/>
      <c r="P912" s="6"/>
      <c r="Q912" s="2"/>
      <c r="R912" s="2"/>
      <c r="S912" s="46"/>
      <c r="T912" s="46"/>
      <c r="U912" s="46"/>
      <c r="V912" s="46"/>
      <c r="W912" s="46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</row>
    <row r="913" spans="2:34" x14ac:dyDescent="0.25">
      <c r="B913" s="46"/>
      <c r="C913" s="46"/>
      <c r="D913" s="46"/>
      <c r="E913" s="46"/>
      <c r="F913" s="46"/>
      <c r="G913" s="2"/>
      <c r="H913" s="2"/>
      <c r="I913" s="2"/>
      <c r="J913" s="2"/>
      <c r="K913" s="2"/>
      <c r="L913" s="6"/>
      <c r="M913" s="6"/>
      <c r="N913" s="6"/>
      <c r="O913" s="6"/>
      <c r="P913" s="6"/>
      <c r="Q913" s="2"/>
      <c r="R913" s="2"/>
      <c r="S913" s="46"/>
      <c r="T913" s="46"/>
      <c r="U913" s="46"/>
      <c r="V913" s="46"/>
      <c r="W913" s="46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</row>
    <row r="914" spans="2:34" x14ac:dyDescent="0.25">
      <c r="B914" s="46"/>
      <c r="C914" s="46"/>
      <c r="D914" s="46"/>
      <c r="E914" s="46"/>
      <c r="F914" s="46"/>
      <c r="G914" s="2"/>
      <c r="H914" s="2"/>
      <c r="I914" s="2"/>
      <c r="J914" s="2"/>
      <c r="K914" s="2"/>
      <c r="L914" s="6"/>
      <c r="M914" s="6"/>
      <c r="N914" s="6"/>
      <c r="O914" s="6"/>
      <c r="P914" s="6"/>
      <c r="Q914" s="2"/>
      <c r="R914" s="2"/>
      <c r="S914" s="46"/>
      <c r="T914" s="46"/>
      <c r="U914" s="46"/>
      <c r="V914" s="46"/>
      <c r="W914" s="46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</row>
    <row r="915" spans="2:34" x14ac:dyDescent="0.25">
      <c r="B915" s="46"/>
      <c r="C915" s="46"/>
      <c r="D915" s="46"/>
      <c r="E915" s="46"/>
      <c r="F915" s="46"/>
      <c r="G915" s="2"/>
      <c r="H915" s="2"/>
      <c r="I915" s="2"/>
      <c r="J915" s="2"/>
      <c r="K915" s="2"/>
      <c r="L915" s="6"/>
      <c r="M915" s="6"/>
      <c r="N915" s="6"/>
      <c r="O915" s="6"/>
      <c r="P915" s="6"/>
      <c r="Q915" s="2"/>
      <c r="R915" s="2"/>
      <c r="S915" s="46"/>
      <c r="T915" s="46"/>
      <c r="U915" s="46"/>
      <c r="V915" s="46"/>
      <c r="W915" s="46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</row>
    <row r="916" spans="2:34" x14ac:dyDescent="0.25">
      <c r="B916" s="46"/>
      <c r="C916" s="46"/>
      <c r="D916" s="46"/>
      <c r="E916" s="46"/>
      <c r="F916" s="46"/>
      <c r="G916" s="2"/>
      <c r="H916" s="2"/>
      <c r="I916" s="2"/>
      <c r="J916" s="2"/>
      <c r="K916" s="2"/>
      <c r="L916" s="6"/>
      <c r="M916" s="6"/>
      <c r="N916" s="6"/>
      <c r="O916" s="6"/>
      <c r="P916" s="6"/>
      <c r="Q916" s="2"/>
      <c r="R916" s="2"/>
      <c r="S916" s="46"/>
      <c r="T916" s="46"/>
      <c r="U916" s="46"/>
      <c r="V916" s="46"/>
      <c r="W916" s="46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</row>
    <row r="917" spans="2:34" x14ac:dyDescent="0.25">
      <c r="B917" s="46"/>
      <c r="C917" s="46"/>
      <c r="D917" s="46"/>
      <c r="E917" s="46"/>
      <c r="F917" s="46"/>
      <c r="G917" s="2"/>
      <c r="H917" s="2"/>
      <c r="I917" s="2"/>
      <c r="J917" s="2"/>
      <c r="K917" s="2"/>
      <c r="L917" s="6"/>
      <c r="M917" s="6"/>
      <c r="N917" s="6"/>
      <c r="O917" s="6"/>
      <c r="P917" s="6"/>
      <c r="Q917" s="2"/>
      <c r="R917" s="2"/>
      <c r="S917" s="46"/>
      <c r="T917" s="46"/>
      <c r="U917" s="46"/>
      <c r="V917" s="46"/>
      <c r="W917" s="46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</row>
    <row r="918" spans="2:34" x14ac:dyDescent="0.25">
      <c r="B918" s="46"/>
      <c r="C918" s="46"/>
      <c r="D918" s="46"/>
      <c r="E918" s="46"/>
      <c r="F918" s="46"/>
      <c r="G918" s="2"/>
      <c r="H918" s="2"/>
      <c r="I918" s="2"/>
      <c r="J918" s="2"/>
      <c r="K918" s="2"/>
      <c r="L918" s="6"/>
      <c r="M918" s="6"/>
      <c r="N918" s="6"/>
      <c r="O918" s="6"/>
      <c r="P918" s="6"/>
      <c r="Q918" s="2"/>
      <c r="R918" s="2"/>
      <c r="S918" s="46"/>
      <c r="T918" s="46"/>
      <c r="U918" s="46"/>
      <c r="V918" s="46"/>
      <c r="W918" s="46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</row>
    <row r="919" spans="2:34" x14ac:dyDescent="0.25">
      <c r="B919" s="46"/>
      <c r="C919" s="46"/>
      <c r="D919" s="46"/>
      <c r="E919" s="46"/>
      <c r="F919" s="46"/>
      <c r="G919" s="2"/>
      <c r="H919" s="2"/>
      <c r="I919" s="2"/>
      <c r="J919" s="2"/>
      <c r="K919" s="2"/>
      <c r="L919" s="6"/>
      <c r="M919" s="6"/>
      <c r="N919" s="6"/>
      <c r="O919" s="6"/>
      <c r="P919" s="6"/>
      <c r="Q919" s="2"/>
      <c r="R919" s="2"/>
      <c r="S919" s="46"/>
      <c r="T919" s="46"/>
      <c r="U919" s="46"/>
      <c r="V919" s="46"/>
      <c r="W919" s="46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</row>
    <row r="920" spans="2:34" x14ac:dyDescent="0.25">
      <c r="B920" s="46"/>
      <c r="C920" s="46"/>
      <c r="D920" s="46"/>
      <c r="E920" s="46"/>
      <c r="F920" s="46"/>
      <c r="G920" s="2"/>
      <c r="H920" s="2"/>
      <c r="I920" s="2"/>
      <c r="J920" s="2"/>
      <c r="K920" s="2"/>
      <c r="L920" s="6"/>
      <c r="M920" s="6"/>
      <c r="N920" s="6"/>
      <c r="O920" s="6"/>
      <c r="P920" s="6"/>
      <c r="Q920" s="2"/>
      <c r="R920" s="2"/>
      <c r="S920" s="46"/>
      <c r="T920" s="46"/>
      <c r="U920" s="46"/>
      <c r="V920" s="46"/>
      <c r="W920" s="46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</row>
    <row r="921" spans="2:34" x14ac:dyDescent="0.25">
      <c r="B921" s="46"/>
      <c r="C921" s="46"/>
      <c r="D921" s="46"/>
      <c r="E921" s="46"/>
      <c r="F921" s="46"/>
      <c r="G921" s="2"/>
      <c r="H921" s="2"/>
      <c r="I921" s="2"/>
      <c r="J921" s="2"/>
      <c r="K921" s="2"/>
      <c r="L921" s="6"/>
      <c r="M921" s="6"/>
      <c r="N921" s="6"/>
      <c r="O921" s="6"/>
      <c r="P921" s="6"/>
      <c r="Q921" s="2"/>
      <c r="R921" s="2"/>
      <c r="S921" s="46"/>
      <c r="T921" s="46"/>
      <c r="U921" s="46"/>
      <c r="V921" s="46"/>
      <c r="W921" s="46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</row>
    <row r="922" spans="2:34" x14ac:dyDescent="0.25">
      <c r="B922" s="46"/>
      <c r="C922" s="46"/>
      <c r="D922" s="46"/>
      <c r="E922" s="46"/>
      <c r="F922" s="46"/>
      <c r="G922" s="2"/>
      <c r="H922" s="2"/>
      <c r="I922" s="2"/>
      <c r="J922" s="2"/>
      <c r="K922" s="2"/>
      <c r="L922" s="6"/>
      <c r="M922" s="6"/>
      <c r="N922" s="6"/>
      <c r="O922" s="6"/>
      <c r="P922" s="6"/>
      <c r="Q922" s="2"/>
      <c r="R922" s="2"/>
      <c r="S922" s="46"/>
      <c r="T922" s="46"/>
      <c r="U922" s="46"/>
      <c r="V922" s="46"/>
      <c r="W922" s="46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</row>
    <row r="923" spans="2:34" x14ac:dyDescent="0.25">
      <c r="B923" s="46"/>
      <c r="C923" s="46"/>
      <c r="D923" s="46"/>
      <c r="E923" s="46"/>
      <c r="F923" s="46"/>
      <c r="G923" s="2"/>
      <c r="H923" s="2"/>
      <c r="I923" s="2"/>
      <c r="J923" s="2"/>
      <c r="K923" s="2"/>
      <c r="L923" s="6"/>
      <c r="M923" s="6"/>
      <c r="N923" s="6"/>
      <c r="O923" s="6"/>
      <c r="P923" s="6"/>
      <c r="Q923" s="2"/>
      <c r="R923" s="2"/>
      <c r="S923" s="46"/>
      <c r="T923" s="46"/>
      <c r="U923" s="46"/>
      <c r="V923" s="46"/>
      <c r="W923" s="46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</row>
    <row r="924" spans="2:34" x14ac:dyDescent="0.25">
      <c r="B924" s="46"/>
      <c r="C924" s="46"/>
      <c r="D924" s="46"/>
      <c r="E924" s="46"/>
      <c r="F924" s="46"/>
      <c r="G924" s="2"/>
      <c r="H924" s="2"/>
      <c r="I924" s="2"/>
      <c r="J924" s="2"/>
      <c r="K924" s="2"/>
      <c r="L924" s="6"/>
      <c r="M924" s="6"/>
      <c r="N924" s="6"/>
      <c r="O924" s="6"/>
      <c r="P924" s="6"/>
      <c r="Q924" s="2"/>
      <c r="R924" s="2"/>
      <c r="S924" s="46"/>
      <c r="T924" s="46"/>
      <c r="U924" s="46"/>
      <c r="V924" s="46"/>
      <c r="W924" s="46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</row>
    <row r="925" spans="2:34" x14ac:dyDescent="0.25">
      <c r="B925" s="46"/>
      <c r="C925" s="46"/>
      <c r="D925" s="46"/>
      <c r="E925" s="46"/>
      <c r="F925" s="46"/>
      <c r="G925" s="2"/>
      <c r="H925" s="2"/>
      <c r="I925" s="2"/>
      <c r="J925" s="2"/>
      <c r="K925" s="2"/>
      <c r="L925" s="6"/>
      <c r="M925" s="6"/>
      <c r="N925" s="6"/>
      <c r="O925" s="6"/>
      <c r="P925" s="6"/>
      <c r="Q925" s="2"/>
      <c r="R925" s="2"/>
      <c r="S925" s="46"/>
      <c r="T925" s="46"/>
      <c r="U925" s="46"/>
      <c r="V925" s="46"/>
      <c r="W925" s="46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</row>
    <row r="926" spans="2:34" x14ac:dyDescent="0.25">
      <c r="B926" s="46"/>
      <c r="C926" s="46"/>
      <c r="D926" s="46"/>
      <c r="E926" s="46"/>
      <c r="F926" s="46"/>
      <c r="G926" s="2"/>
      <c r="H926" s="2"/>
      <c r="I926" s="2"/>
      <c r="J926" s="2"/>
      <c r="K926" s="2"/>
      <c r="L926" s="6"/>
      <c r="M926" s="6"/>
      <c r="N926" s="6"/>
      <c r="O926" s="6"/>
      <c r="P926" s="6"/>
      <c r="Q926" s="2"/>
      <c r="R926" s="2"/>
      <c r="S926" s="46"/>
      <c r="T926" s="46"/>
      <c r="U926" s="46"/>
      <c r="V926" s="46"/>
      <c r="W926" s="46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</row>
    <row r="927" spans="2:34" x14ac:dyDescent="0.25">
      <c r="B927" s="46"/>
      <c r="C927" s="46"/>
      <c r="D927" s="46"/>
      <c r="E927" s="46"/>
      <c r="F927" s="46"/>
      <c r="G927" s="2"/>
      <c r="H927" s="2"/>
      <c r="I927" s="2"/>
      <c r="J927" s="2"/>
      <c r="K927" s="2"/>
      <c r="L927" s="6"/>
      <c r="M927" s="6"/>
      <c r="N927" s="6"/>
      <c r="O927" s="6"/>
      <c r="P927" s="6"/>
      <c r="Q927" s="2"/>
      <c r="R927" s="2"/>
      <c r="S927" s="46"/>
      <c r="T927" s="46"/>
      <c r="U927" s="46"/>
      <c r="V927" s="46"/>
      <c r="W927" s="46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</row>
    <row r="928" spans="2:34" x14ac:dyDescent="0.25">
      <c r="B928" s="46"/>
      <c r="C928" s="46"/>
      <c r="D928" s="46"/>
      <c r="E928" s="46"/>
      <c r="F928" s="46"/>
      <c r="G928" s="2"/>
      <c r="H928" s="2"/>
      <c r="I928" s="2"/>
      <c r="J928" s="2"/>
      <c r="K928" s="2"/>
      <c r="L928" s="6"/>
      <c r="M928" s="6"/>
      <c r="N928" s="6"/>
      <c r="O928" s="6"/>
      <c r="P928" s="6"/>
      <c r="Q928" s="2"/>
      <c r="R928" s="2"/>
      <c r="S928" s="46"/>
      <c r="T928" s="46"/>
      <c r="U928" s="46"/>
      <c r="V928" s="46"/>
      <c r="W928" s="46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</row>
    <row r="929" spans="2:34" x14ac:dyDescent="0.25">
      <c r="B929" s="46"/>
      <c r="C929" s="46"/>
      <c r="D929" s="46"/>
      <c r="E929" s="46"/>
      <c r="F929" s="46"/>
      <c r="G929" s="2"/>
      <c r="H929" s="2"/>
      <c r="I929" s="2"/>
      <c r="J929" s="2"/>
      <c r="K929" s="2"/>
      <c r="L929" s="6"/>
      <c r="M929" s="6"/>
      <c r="N929" s="6"/>
      <c r="O929" s="6"/>
      <c r="P929" s="6"/>
      <c r="Q929" s="2"/>
      <c r="R929" s="2"/>
      <c r="S929" s="46"/>
      <c r="T929" s="46"/>
      <c r="U929" s="46"/>
      <c r="V929" s="46"/>
      <c r="W929" s="46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</row>
    <row r="930" spans="2:34" x14ac:dyDescent="0.25">
      <c r="B930" s="46"/>
      <c r="C930" s="46"/>
      <c r="D930" s="46"/>
      <c r="E930" s="46"/>
      <c r="F930" s="46"/>
      <c r="G930" s="2"/>
      <c r="H930" s="2"/>
      <c r="I930" s="2"/>
      <c r="J930" s="2"/>
      <c r="K930" s="2"/>
      <c r="L930" s="6"/>
      <c r="M930" s="6"/>
      <c r="N930" s="6"/>
      <c r="O930" s="6"/>
      <c r="P930" s="6"/>
      <c r="Q930" s="2"/>
      <c r="R930" s="2"/>
      <c r="S930" s="46"/>
      <c r="T930" s="46"/>
      <c r="U930" s="46"/>
      <c r="V930" s="46"/>
      <c r="W930" s="46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</row>
    <row r="931" spans="2:34" x14ac:dyDescent="0.25">
      <c r="B931" s="46"/>
      <c r="C931" s="46"/>
      <c r="D931" s="46"/>
      <c r="E931" s="46"/>
      <c r="F931" s="46"/>
      <c r="G931" s="2"/>
      <c r="H931" s="2"/>
      <c r="I931" s="2"/>
      <c r="J931" s="2"/>
      <c r="K931" s="2"/>
      <c r="L931" s="6"/>
      <c r="M931" s="6"/>
      <c r="N931" s="6"/>
      <c r="O931" s="6"/>
      <c r="P931" s="6"/>
      <c r="Q931" s="2"/>
      <c r="R931" s="2"/>
      <c r="S931" s="46"/>
      <c r="T931" s="46"/>
      <c r="U931" s="46"/>
      <c r="V931" s="46"/>
      <c r="W931" s="46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</row>
    <row r="932" spans="2:34" x14ac:dyDescent="0.25">
      <c r="B932" s="46"/>
      <c r="C932" s="46"/>
      <c r="D932" s="46"/>
      <c r="E932" s="46"/>
      <c r="F932" s="46"/>
      <c r="G932" s="2"/>
      <c r="H932" s="2"/>
      <c r="I932" s="2"/>
      <c r="J932" s="2"/>
      <c r="K932" s="2"/>
      <c r="L932" s="6"/>
      <c r="M932" s="6"/>
      <c r="N932" s="6"/>
      <c r="O932" s="6"/>
      <c r="P932" s="6"/>
      <c r="Q932" s="2"/>
      <c r="R932" s="2"/>
      <c r="S932" s="46"/>
      <c r="T932" s="46"/>
      <c r="U932" s="46"/>
      <c r="V932" s="46"/>
      <c r="W932" s="46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</row>
    <row r="933" spans="2:34" x14ac:dyDescent="0.25">
      <c r="B933" s="46"/>
      <c r="C933" s="46"/>
      <c r="D933" s="46"/>
      <c r="E933" s="46"/>
      <c r="F933" s="46"/>
      <c r="G933" s="2"/>
      <c r="H933" s="2"/>
      <c r="I933" s="2"/>
      <c r="J933" s="2"/>
      <c r="K933" s="2"/>
      <c r="L933" s="6"/>
      <c r="M933" s="6"/>
      <c r="N933" s="6"/>
      <c r="O933" s="6"/>
      <c r="P933" s="6"/>
      <c r="Q933" s="2"/>
      <c r="R933" s="2"/>
      <c r="S933" s="46"/>
      <c r="T933" s="46"/>
      <c r="U933" s="46"/>
      <c r="V933" s="46"/>
      <c r="W933" s="46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</row>
    <row r="934" spans="2:34" x14ac:dyDescent="0.25">
      <c r="B934" s="46"/>
      <c r="C934" s="46"/>
      <c r="D934" s="46"/>
      <c r="E934" s="46"/>
      <c r="F934" s="46"/>
      <c r="G934" s="2"/>
      <c r="H934" s="2"/>
      <c r="I934" s="2"/>
      <c r="J934" s="2"/>
      <c r="K934" s="2"/>
      <c r="L934" s="6"/>
      <c r="M934" s="6"/>
      <c r="N934" s="6"/>
      <c r="O934" s="6"/>
      <c r="P934" s="6"/>
      <c r="Q934" s="2"/>
      <c r="R934" s="2"/>
      <c r="S934" s="46"/>
      <c r="T934" s="46"/>
      <c r="U934" s="46"/>
      <c r="V934" s="46"/>
      <c r="W934" s="46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</row>
    <row r="935" spans="2:34" x14ac:dyDescent="0.25">
      <c r="B935" s="46"/>
      <c r="C935" s="46"/>
      <c r="D935" s="46"/>
      <c r="E935" s="46"/>
      <c r="F935" s="46"/>
      <c r="G935" s="2"/>
      <c r="H935" s="2"/>
      <c r="I935" s="2"/>
      <c r="J935" s="2"/>
      <c r="K935" s="2"/>
      <c r="L935" s="6"/>
      <c r="M935" s="6"/>
      <c r="N935" s="6"/>
      <c r="O935" s="6"/>
      <c r="P935" s="6"/>
      <c r="Q935" s="2"/>
      <c r="R935" s="2"/>
      <c r="S935" s="46"/>
      <c r="T935" s="46"/>
      <c r="U935" s="46"/>
      <c r="V935" s="46"/>
      <c r="W935" s="46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</row>
    <row r="936" spans="2:34" x14ac:dyDescent="0.25">
      <c r="B936" s="46"/>
      <c r="C936" s="46"/>
      <c r="D936" s="46"/>
      <c r="E936" s="46"/>
      <c r="F936" s="46"/>
      <c r="G936" s="2"/>
      <c r="H936" s="2"/>
      <c r="I936" s="2"/>
      <c r="J936" s="2"/>
      <c r="K936" s="2"/>
      <c r="L936" s="6"/>
      <c r="M936" s="6"/>
      <c r="N936" s="6"/>
      <c r="O936" s="6"/>
      <c r="P936" s="6"/>
      <c r="Q936" s="2"/>
      <c r="R936" s="2"/>
      <c r="S936" s="46"/>
      <c r="T936" s="46"/>
      <c r="U936" s="46"/>
      <c r="V936" s="46"/>
      <c r="W936" s="46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</row>
    <row r="937" spans="2:34" x14ac:dyDescent="0.25">
      <c r="B937" s="46"/>
      <c r="C937" s="46"/>
      <c r="D937" s="46"/>
      <c r="E937" s="46"/>
      <c r="F937" s="46"/>
      <c r="G937" s="2"/>
      <c r="H937" s="2"/>
      <c r="I937" s="2"/>
      <c r="J937" s="2"/>
      <c r="K937" s="2"/>
      <c r="L937" s="6"/>
      <c r="M937" s="6"/>
      <c r="N937" s="6"/>
      <c r="O937" s="6"/>
      <c r="P937" s="6"/>
      <c r="Q937" s="2"/>
      <c r="R937" s="2"/>
      <c r="S937" s="46"/>
      <c r="T937" s="46"/>
      <c r="U937" s="46"/>
      <c r="V937" s="46"/>
      <c r="W937" s="46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</row>
    <row r="938" spans="2:34" x14ac:dyDescent="0.25">
      <c r="B938" s="46"/>
      <c r="C938" s="46"/>
      <c r="D938" s="46"/>
      <c r="E938" s="46"/>
      <c r="F938" s="46"/>
      <c r="G938" s="2"/>
      <c r="H938" s="2"/>
      <c r="I938" s="2"/>
      <c r="J938" s="2"/>
      <c r="K938" s="2"/>
      <c r="L938" s="6"/>
      <c r="M938" s="6"/>
      <c r="N938" s="6"/>
      <c r="O938" s="6"/>
      <c r="P938" s="6"/>
      <c r="Q938" s="2"/>
      <c r="R938" s="2"/>
      <c r="S938" s="46"/>
      <c r="T938" s="46"/>
      <c r="U938" s="46"/>
      <c r="V938" s="46"/>
      <c r="W938" s="46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</row>
    <row r="939" spans="2:34" x14ac:dyDescent="0.25">
      <c r="B939" s="46"/>
      <c r="C939" s="46"/>
      <c r="D939" s="46"/>
      <c r="E939" s="46"/>
      <c r="F939" s="46"/>
      <c r="G939" s="2"/>
      <c r="H939" s="2"/>
      <c r="I939" s="2"/>
      <c r="J939" s="2"/>
      <c r="K939" s="2"/>
      <c r="L939" s="6"/>
      <c r="M939" s="6"/>
      <c r="N939" s="6"/>
      <c r="O939" s="6"/>
      <c r="P939" s="6"/>
      <c r="Q939" s="2"/>
      <c r="R939" s="2"/>
      <c r="S939" s="46"/>
      <c r="T939" s="46"/>
      <c r="U939" s="46"/>
      <c r="V939" s="46"/>
      <c r="W939" s="46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</row>
    <row r="940" spans="2:34" x14ac:dyDescent="0.25">
      <c r="B940" s="46"/>
      <c r="C940" s="46"/>
      <c r="D940" s="46"/>
      <c r="E940" s="46"/>
      <c r="F940" s="46"/>
      <c r="G940" s="2"/>
      <c r="H940" s="2"/>
      <c r="I940" s="2"/>
      <c r="J940" s="2"/>
      <c r="K940" s="2"/>
      <c r="L940" s="6"/>
      <c r="M940" s="6"/>
      <c r="N940" s="6"/>
      <c r="O940" s="6"/>
      <c r="P940" s="6"/>
      <c r="Q940" s="2"/>
      <c r="R940" s="2"/>
      <c r="S940" s="46"/>
      <c r="T940" s="46"/>
      <c r="U940" s="46"/>
      <c r="V940" s="46"/>
      <c r="W940" s="46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</row>
    <row r="941" spans="2:34" x14ac:dyDescent="0.25">
      <c r="B941" s="46"/>
      <c r="C941" s="46"/>
      <c r="D941" s="46"/>
      <c r="E941" s="46"/>
      <c r="F941" s="46"/>
      <c r="G941" s="2"/>
      <c r="H941" s="2"/>
      <c r="I941" s="2"/>
      <c r="J941" s="2"/>
      <c r="K941" s="2"/>
      <c r="L941" s="6"/>
      <c r="M941" s="6"/>
      <c r="N941" s="6"/>
      <c r="O941" s="6"/>
      <c r="P941" s="6"/>
      <c r="Q941" s="2"/>
      <c r="R941" s="2"/>
      <c r="S941" s="46"/>
      <c r="T941" s="46"/>
      <c r="U941" s="46"/>
      <c r="V941" s="46"/>
      <c r="W941" s="46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</row>
    <row r="942" spans="2:34" x14ac:dyDescent="0.25">
      <c r="B942" s="46"/>
      <c r="C942" s="46"/>
      <c r="D942" s="46"/>
      <c r="E942" s="46"/>
      <c r="F942" s="46"/>
      <c r="G942" s="2"/>
      <c r="H942" s="2"/>
      <c r="I942" s="2"/>
      <c r="J942" s="2"/>
      <c r="K942" s="2"/>
      <c r="L942" s="6"/>
      <c r="M942" s="6"/>
      <c r="N942" s="6"/>
      <c r="O942" s="6"/>
      <c r="P942" s="6"/>
      <c r="Q942" s="2"/>
      <c r="R942" s="2"/>
      <c r="S942" s="46"/>
      <c r="T942" s="46"/>
      <c r="U942" s="46"/>
      <c r="V942" s="46"/>
      <c r="W942" s="46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</row>
    <row r="943" spans="2:34" x14ac:dyDescent="0.25">
      <c r="B943" s="46"/>
      <c r="C943" s="46"/>
      <c r="D943" s="46"/>
      <c r="E943" s="46"/>
      <c r="F943" s="46"/>
      <c r="G943" s="2"/>
      <c r="H943" s="2"/>
      <c r="I943" s="2"/>
      <c r="J943" s="2"/>
      <c r="K943" s="2"/>
      <c r="L943" s="6"/>
      <c r="M943" s="6"/>
      <c r="N943" s="6"/>
      <c r="O943" s="6"/>
      <c r="P943" s="6"/>
      <c r="Q943" s="2"/>
      <c r="R943" s="2"/>
      <c r="S943" s="46"/>
      <c r="T943" s="46"/>
      <c r="U943" s="46"/>
      <c r="V943" s="46"/>
      <c r="W943" s="46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</row>
    <row r="944" spans="2:34" x14ac:dyDescent="0.25">
      <c r="B944" s="46"/>
      <c r="C944" s="46"/>
      <c r="D944" s="46"/>
      <c r="E944" s="46"/>
      <c r="F944" s="46"/>
      <c r="G944" s="2"/>
      <c r="H944" s="2"/>
      <c r="I944" s="2"/>
      <c r="J944" s="2"/>
      <c r="K944" s="2"/>
      <c r="L944" s="6"/>
      <c r="M944" s="6"/>
      <c r="N944" s="6"/>
      <c r="O944" s="6"/>
      <c r="P944" s="6"/>
      <c r="Q944" s="2"/>
      <c r="R944" s="2"/>
      <c r="S944" s="46"/>
      <c r="T944" s="46"/>
      <c r="U944" s="46"/>
      <c r="V944" s="46"/>
      <c r="W944" s="46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</row>
    <row r="945" spans="2:34" x14ac:dyDescent="0.25">
      <c r="B945" s="46"/>
      <c r="C945" s="46"/>
      <c r="D945" s="46"/>
      <c r="E945" s="46"/>
      <c r="F945" s="46"/>
      <c r="G945" s="2"/>
      <c r="H945" s="2"/>
      <c r="I945" s="2"/>
      <c r="J945" s="2"/>
      <c r="K945" s="2"/>
      <c r="L945" s="6"/>
      <c r="M945" s="6"/>
      <c r="N945" s="6"/>
      <c r="O945" s="6"/>
      <c r="P945" s="6"/>
      <c r="Q945" s="2"/>
      <c r="R945" s="2"/>
      <c r="S945" s="46"/>
      <c r="T945" s="46"/>
      <c r="U945" s="46"/>
      <c r="V945" s="46"/>
      <c r="W945" s="46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</row>
    <row r="946" spans="2:34" x14ac:dyDescent="0.25">
      <c r="B946" s="46"/>
      <c r="C946" s="46"/>
      <c r="D946" s="46"/>
      <c r="E946" s="46"/>
      <c r="F946" s="46"/>
      <c r="G946" s="2"/>
      <c r="H946" s="2"/>
      <c r="I946" s="2"/>
      <c r="J946" s="2"/>
      <c r="K946" s="2"/>
      <c r="L946" s="6"/>
      <c r="M946" s="6"/>
      <c r="N946" s="6"/>
      <c r="O946" s="6"/>
      <c r="P946" s="6"/>
      <c r="Q946" s="2"/>
      <c r="R946" s="2"/>
      <c r="S946" s="46"/>
      <c r="T946" s="46"/>
      <c r="U946" s="46"/>
      <c r="V946" s="46"/>
      <c r="W946" s="46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</row>
    <row r="947" spans="2:34" x14ac:dyDescent="0.25">
      <c r="B947" s="46"/>
      <c r="C947" s="46"/>
      <c r="D947" s="46"/>
      <c r="E947" s="46"/>
      <c r="F947" s="46"/>
      <c r="G947" s="2"/>
      <c r="H947" s="2"/>
      <c r="I947" s="2"/>
      <c r="J947" s="2"/>
      <c r="K947" s="2"/>
      <c r="L947" s="6"/>
      <c r="M947" s="6"/>
      <c r="N947" s="6"/>
      <c r="O947" s="6"/>
      <c r="P947" s="6"/>
      <c r="Q947" s="2"/>
      <c r="R947" s="2"/>
      <c r="S947" s="46"/>
      <c r="T947" s="46"/>
      <c r="U947" s="46"/>
      <c r="V947" s="46"/>
      <c r="W947" s="46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</row>
    <row r="948" spans="2:34" x14ac:dyDescent="0.25">
      <c r="B948" s="46"/>
      <c r="C948" s="46"/>
      <c r="D948" s="46"/>
      <c r="E948" s="46"/>
      <c r="F948" s="46"/>
      <c r="G948" s="2"/>
      <c r="H948" s="2"/>
      <c r="I948" s="2"/>
      <c r="J948" s="2"/>
      <c r="K948" s="2"/>
      <c r="L948" s="6"/>
      <c r="M948" s="6"/>
      <c r="N948" s="6"/>
      <c r="O948" s="6"/>
      <c r="P948" s="6"/>
      <c r="Q948" s="2"/>
      <c r="R948" s="2"/>
      <c r="S948" s="46"/>
      <c r="T948" s="46"/>
      <c r="U948" s="46"/>
      <c r="V948" s="46"/>
      <c r="W948" s="46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</row>
    <row r="949" spans="2:34" x14ac:dyDescent="0.25">
      <c r="B949" s="46"/>
      <c r="C949" s="46"/>
      <c r="D949" s="46"/>
      <c r="E949" s="46"/>
      <c r="F949" s="46"/>
      <c r="G949" s="2"/>
      <c r="H949" s="2"/>
      <c r="I949" s="2"/>
      <c r="J949" s="2"/>
      <c r="K949" s="2"/>
      <c r="L949" s="6"/>
      <c r="M949" s="6"/>
      <c r="N949" s="6"/>
      <c r="O949" s="6"/>
      <c r="P949" s="6"/>
      <c r="Q949" s="2"/>
      <c r="R949" s="2"/>
      <c r="S949" s="46"/>
      <c r="T949" s="46"/>
      <c r="U949" s="46"/>
      <c r="V949" s="46"/>
      <c r="W949" s="46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</row>
    <row r="950" spans="2:34" x14ac:dyDescent="0.25">
      <c r="B950" s="46"/>
      <c r="C950" s="46"/>
      <c r="D950" s="46"/>
      <c r="E950" s="46"/>
      <c r="F950" s="46"/>
      <c r="G950" s="2"/>
      <c r="H950" s="2"/>
      <c r="I950" s="2"/>
      <c r="J950" s="2"/>
      <c r="K950" s="2"/>
      <c r="L950" s="6"/>
      <c r="M950" s="6"/>
      <c r="N950" s="6"/>
      <c r="O950" s="6"/>
      <c r="P950" s="6"/>
      <c r="Q950" s="2"/>
      <c r="R950" s="2"/>
      <c r="S950" s="46"/>
      <c r="T950" s="46"/>
      <c r="U950" s="46"/>
      <c r="V950" s="46"/>
      <c r="W950" s="46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</row>
    <row r="951" spans="2:34" x14ac:dyDescent="0.25">
      <c r="B951" s="46"/>
      <c r="C951" s="46"/>
      <c r="D951" s="46"/>
      <c r="E951" s="46"/>
      <c r="F951" s="46"/>
      <c r="G951" s="2"/>
      <c r="H951" s="2"/>
      <c r="I951" s="2"/>
      <c r="J951" s="2"/>
      <c r="K951" s="2"/>
      <c r="L951" s="6"/>
      <c r="M951" s="6"/>
      <c r="N951" s="6"/>
      <c r="O951" s="6"/>
      <c r="P951" s="6"/>
      <c r="Q951" s="2"/>
      <c r="R951" s="2"/>
      <c r="S951" s="46"/>
      <c r="T951" s="46"/>
      <c r="U951" s="46"/>
      <c r="V951" s="46"/>
      <c r="W951" s="46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</row>
    <row r="952" spans="2:34" x14ac:dyDescent="0.25">
      <c r="B952" s="46"/>
      <c r="C952" s="46"/>
      <c r="D952" s="46"/>
      <c r="E952" s="46"/>
      <c r="F952" s="46"/>
      <c r="G952" s="2"/>
      <c r="H952" s="2"/>
      <c r="I952" s="2"/>
      <c r="J952" s="2"/>
      <c r="K952" s="2"/>
      <c r="L952" s="6"/>
      <c r="M952" s="6"/>
      <c r="N952" s="6"/>
      <c r="O952" s="6"/>
      <c r="P952" s="6"/>
      <c r="Q952" s="2"/>
      <c r="R952" s="2"/>
      <c r="S952" s="46"/>
      <c r="T952" s="46"/>
      <c r="U952" s="46"/>
      <c r="V952" s="46"/>
      <c r="W952" s="46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</row>
    <row r="953" spans="2:34" x14ac:dyDescent="0.25">
      <c r="B953" s="46"/>
      <c r="C953" s="46"/>
      <c r="D953" s="46"/>
      <c r="E953" s="46"/>
      <c r="F953" s="46"/>
      <c r="G953" s="2"/>
      <c r="H953" s="2"/>
      <c r="I953" s="2"/>
      <c r="J953" s="2"/>
      <c r="K953" s="2"/>
      <c r="L953" s="6"/>
      <c r="M953" s="6"/>
      <c r="N953" s="6"/>
      <c r="O953" s="6"/>
      <c r="P953" s="6"/>
      <c r="Q953" s="2"/>
      <c r="R953" s="2"/>
      <c r="S953" s="46"/>
      <c r="T953" s="46"/>
      <c r="U953" s="46"/>
      <c r="V953" s="46"/>
      <c r="W953" s="46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</row>
    <row r="954" spans="2:34" x14ac:dyDescent="0.25">
      <c r="B954" s="46"/>
      <c r="C954" s="46"/>
      <c r="D954" s="46"/>
      <c r="E954" s="46"/>
      <c r="F954" s="46"/>
      <c r="G954" s="2"/>
      <c r="H954" s="2"/>
      <c r="I954" s="2"/>
      <c r="J954" s="2"/>
      <c r="K954" s="2"/>
      <c r="L954" s="6"/>
      <c r="M954" s="6"/>
      <c r="N954" s="6"/>
      <c r="O954" s="6"/>
      <c r="P954" s="6"/>
      <c r="Q954" s="2"/>
      <c r="R954" s="2"/>
      <c r="S954" s="46"/>
      <c r="T954" s="46"/>
      <c r="U954" s="46"/>
      <c r="V954" s="46"/>
      <c r="W954" s="46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</row>
    <row r="955" spans="2:34" x14ac:dyDescent="0.25">
      <c r="B955" s="46"/>
      <c r="C955" s="46"/>
      <c r="D955" s="46"/>
      <c r="E955" s="46"/>
      <c r="F955" s="46"/>
      <c r="G955" s="2"/>
      <c r="H955" s="2"/>
      <c r="I955" s="2"/>
      <c r="J955" s="2"/>
      <c r="K955" s="2"/>
      <c r="L955" s="6"/>
      <c r="M955" s="6"/>
      <c r="N955" s="6"/>
      <c r="O955" s="6"/>
      <c r="P955" s="6"/>
      <c r="Q955" s="2"/>
      <c r="R955" s="2"/>
      <c r="S955" s="46"/>
      <c r="T955" s="46"/>
      <c r="U955" s="46"/>
      <c r="V955" s="46"/>
      <c r="W955" s="46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</row>
    <row r="956" spans="2:34" x14ac:dyDescent="0.25">
      <c r="B956" s="46"/>
      <c r="C956" s="46"/>
      <c r="D956" s="46"/>
      <c r="E956" s="46"/>
      <c r="F956" s="46"/>
      <c r="G956" s="2"/>
      <c r="H956" s="2"/>
      <c r="I956" s="2"/>
      <c r="J956" s="2"/>
      <c r="K956" s="2"/>
      <c r="L956" s="6"/>
      <c r="M956" s="6"/>
      <c r="N956" s="6"/>
      <c r="O956" s="6"/>
      <c r="P956" s="6"/>
      <c r="Q956" s="2"/>
      <c r="R956" s="2"/>
      <c r="S956" s="46"/>
      <c r="T956" s="46"/>
      <c r="U956" s="46"/>
      <c r="V956" s="46"/>
      <c r="W956" s="46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</row>
    <row r="957" spans="2:34" x14ac:dyDescent="0.25">
      <c r="B957" s="46"/>
      <c r="C957" s="46"/>
      <c r="D957" s="46"/>
      <c r="E957" s="46"/>
      <c r="F957" s="46"/>
      <c r="G957" s="2"/>
      <c r="H957" s="2"/>
      <c r="I957" s="2"/>
      <c r="J957" s="2"/>
      <c r="K957" s="2"/>
      <c r="L957" s="6"/>
      <c r="M957" s="6"/>
      <c r="N957" s="6"/>
      <c r="O957" s="6"/>
      <c r="P957" s="6"/>
      <c r="Q957" s="2"/>
      <c r="R957" s="2"/>
      <c r="S957" s="46"/>
      <c r="T957" s="46"/>
      <c r="U957" s="46"/>
      <c r="V957" s="46"/>
      <c r="W957" s="46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</row>
    <row r="958" spans="2:34" x14ac:dyDescent="0.25">
      <c r="B958" s="46"/>
      <c r="C958" s="46"/>
      <c r="D958" s="46"/>
      <c r="E958" s="46"/>
      <c r="F958" s="46"/>
      <c r="G958" s="2"/>
      <c r="H958" s="2"/>
      <c r="I958" s="2"/>
      <c r="J958" s="2"/>
      <c r="K958" s="2"/>
      <c r="L958" s="6"/>
      <c r="M958" s="6"/>
      <c r="N958" s="6"/>
      <c r="O958" s="6"/>
      <c r="P958" s="6"/>
      <c r="Q958" s="2"/>
      <c r="R958" s="2"/>
      <c r="S958" s="46"/>
      <c r="T958" s="46"/>
      <c r="U958" s="46"/>
      <c r="V958" s="46"/>
      <c r="W958" s="46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</row>
    <row r="959" spans="2:34" x14ac:dyDescent="0.25">
      <c r="B959" s="46"/>
      <c r="C959" s="46"/>
      <c r="D959" s="46"/>
      <c r="E959" s="46"/>
      <c r="F959" s="46"/>
      <c r="G959" s="2"/>
      <c r="H959" s="2"/>
      <c r="I959" s="2"/>
      <c r="J959" s="2"/>
      <c r="K959" s="2"/>
      <c r="L959" s="6"/>
      <c r="M959" s="6"/>
      <c r="N959" s="6"/>
      <c r="O959" s="6"/>
      <c r="P959" s="6"/>
      <c r="Q959" s="2"/>
      <c r="R959" s="2"/>
      <c r="S959" s="46"/>
      <c r="T959" s="46"/>
      <c r="U959" s="46"/>
      <c r="V959" s="46"/>
      <c r="W959" s="46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</row>
    <row r="960" spans="2:34" x14ac:dyDescent="0.25">
      <c r="B960" s="46"/>
      <c r="C960" s="46"/>
      <c r="D960" s="46"/>
      <c r="E960" s="46"/>
      <c r="F960" s="46"/>
      <c r="G960" s="2"/>
      <c r="H960" s="2"/>
      <c r="I960" s="2"/>
      <c r="J960" s="2"/>
      <c r="K960" s="2"/>
      <c r="L960" s="6"/>
      <c r="M960" s="6"/>
      <c r="N960" s="6"/>
      <c r="O960" s="6"/>
      <c r="P960" s="6"/>
      <c r="Q960" s="2"/>
      <c r="R960" s="2"/>
      <c r="S960" s="46"/>
      <c r="T960" s="46"/>
      <c r="U960" s="46"/>
      <c r="V960" s="46"/>
      <c r="W960" s="46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</row>
    <row r="961" spans="2:34" x14ac:dyDescent="0.25">
      <c r="B961" s="46"/>
      <c r="C961" s="46"/>
      <c r="D961" s="46"/>
      <c r="E961" s="46"/>
      <c r="F961" s="46"/>
      <c r="G961" s="2"/>
      <c r="H961" s="2"/>
      <c r="I961" s="2"/>
      <c r="J961" s="2"/>
      <c r="K961" s="2"/>
      <c r="L961" s="6"/>
      <c r="M961" s="6"/>
      <c r="N961" s="6"/>
      <c r="O961" s="6"/>
      <c r="P961" s="6"/>
      <c r="Q961" s="2"/>
      <c r="R961" s="2"/>
      <c r="S961" s="46"/>
      <c r="T961" s="46"/>
      <c r="U961" s="46"/>
      <c r="V961" s="46"/>
      <c r="W961" s="46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</row>
    <row r="962" spans="2:34" x14ac:dyDescent="0.25">
      <c r="B962" s="46"/>
      <c r="C962" s="46"/>
      <c r="D962" s="46"/>
      <c r="E962" s="46"/>
      <c r="F962" s="46"/>
      <c r="G962" s="2"/>
      <c r="H962" s="2"/>
      <c r="I962" s="2"/>
      <c r="J962" s="2"/>
      <c r="K962" s="2"/>
      <c r="L962" s="6"/>
      <c r="M962" s="6"/>
      <c r="N962" s="6"/>
      <c r="O962" s="6"/>
      <c r="P962" s="6"/>
      <c r="Q962" s="2"/>
      <c r="R962" s="2"/>
      <c r="S962" s="46"/>
      <c r="T962" s="46"/>
      <c r="U962" s="46"/>
      <c r="V962" s="46"/>
      <c r="W962" s="46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</row>
    <row r="963" spans="2:34" x14ac:dyDescent="0.25">
      <c r="B963" s="46"/>
      <c r="C963" s="46"/>
      <c r="D963" s="46"/>
      <c r="E963" s="46"/>
      <c r="F963" s="46"/>
      <c r="G963" s="2"/>
      <c r="H963" s="2"/>
      <c r="I963" s="2"/>
      <c r="J963" s="2"/>
      <c r="K963" s="2"/>
      <c r="L963" s="6"/>
      <c r="M963" s="6"/>
      <c r="N963" s="6"/>
      <c r="O963" s="6"/>
      <c r="P963" s="6"/>
      <c r="Q963" s="2"/>
      <c r="R963" s="2"/>
      <c r="S963" s="46"/>
      <c r="T963" s="46"/>
      <c r="U963" s="46"/>
      <c r="V963" s="46"/>
      <c r="W963" s="46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</row>
    <row r="964" spans="2:34" x14ac:dyDescent="0.25">
      <c r="B964" s="46"/>
      <c r="C964" s="46"/>
      <c r="D964" s="46"/>
      <c r="E964" s="46"/>
      <c r="F964" s="46"/>
      <c r="G964" s="2"/>
      <c r="H964" s="2"/>
      <c r="I964" s="2"/>
      <c r="J964" s="2"/>
      <c r="K964" s="2"/>
      <c r="L964" s="6"/>
      <c r="M964" s="6"/>
      <c r="N964" s="6"/>
      <c r="O964" s="6"/>
      <c r="P964" s="6"/>
      <c r="Q964" s="2"/>
      <c r="R964" s="2"/>
      <c r="S964" s="46"/>
      <c r="T964" s="46"/>
      <c r="U964" s="46"/>
      <c r="V964" s="46"/>
      <c r="W964" s="46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</row>
    <row r="965" spans="2:34" x14ac:dyDescent="0.25">
      <c r="B965" s="46"/>
      <c r="C965" s="46"/>
      <c r="D965" s="46"/>
      <c r="E965" s="46"/>
      <c r="F965" s="46"/>
      <c r="G965" s="2"/>
      <c r="H965" s="2"/>
      <c r="I965" s="2"/>
      <c r="J965" s="2"/>
      <c r="K965" s="2"/>
      <c r="L965" s="6"/>
      <c r="M965" s="6"/>
      <c r="N965" s="6"/>
      <c r="O965" s="6"/>
      <c r="P965" s="6"/>
      <c r="Q965" s="2"/>
      <c r="R965" s="2"/>
      <c r="S965" s="46"/>
      <c r="T965" s="46"/>
      <c r="U965" s="46"/>
      <c r="V965" s="46"/>
      <c r="W965" s="46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</row>
    <row r="966" spans="2:34" x14ac:dyDescent="0.25">
      <c r="B966" s="46"/>
      <c r="C966" s="46"/>
      <c r="D966" s="46"/>
      <c r="E966" s="46"/>
      <c r="F966" s="46"/>
      <c r="G966" s="2"/>
      <c r="H966" s="2"/>
      <c r="I966" s="2"/>
      <c r="J966" s="2"/>
      <c r="K966" s="2"/>
      <c r="L966" s="6"/>
      <c r="M966" s="6"/>
      <c r="N966" s="6"/>
      <c r="O966" s="6"/>
      <c r="P966" s="6"/>
      <c r="Q966" s="2"/>
      <c r="R966" s="2"/>
      <c r="S966" s="46"/>
      <c r="T966" s="46"/>
      <c r="U966" s="46"/>
      <c r="V966" s="46"/>
      <c r="W966" s="46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</row>
    <row r="967" spans="2:34" x14ac:dyDescent="0.25">
      <c r="B967" s="46"/>
      <c r="C967" s="46"/>
      <c r="D967" s="46"/>
      <c r="E967" s="46"/>
      <c r="F967" s="46"/>
      <c r="G967" s="2"/>
      <c r="H967" s="2"/>
      <c r="I967" s="2"/>
      <c r="J967" s="2"/>
      <c r="K967" s="2"/>
      <c r="L967" s="6"/>
      <c r="M967" s="6"/>
      <c r="N967" s="6"/>
      <c r="O967" s="6"/>
      <c r="P967" s="6"/>
      <c r="Q967" s="2"/>
      <c r="R967" s="2"/>
      <c r="S967" s="46"/>
      <c r="T967" s="46"/>
      <c r="U967" s="46"/>
      <c r="V967" s="46"/>
      <c r="W967" s="46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</row>
    <row r="968" spans="2:34" x14ac:dyDescent="0.25">
      <c r="B968" s="46"/>
      <c r="C968" s="46"/>
      <c r="D968" s="46"/>
      <c r="E968" s="46"/>
      <c r="F968" s="46"/>
      <c r="G968" s="2"/>
      <c r="H968" s="2"/>
      <c r="I968" s="2"/>
      <c r="J968" s="2"/>
      <c r="K968" s="2"/>
      <c r="L968" s="6"/>
      <c r="M968" s="6"/>
      <c r="N968" s="6"/>
      <c r="O968" s="6"/>
      <c r="P968" s="6"/>
      <c r="Q968" s="2"/>
      <c r="R968" s="2"/>
      <c r="S968" s="46"/>
      <c r="T968" s="46"/>
      <c r="U968" s="46"/>
      <c r="V968" s="46"/>
      <c r="W968" s="46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</row>
    <row r="969" spans="2:34" x14ac:dyDescent="0.25">
      <c r="B969" s="46"/>
      <c r="C969" s="46"/>
      <c r="D969" s="46"/>
      <c r="E969" s="46"/>
      <c r="F969" s="46"/>
      <c r="G969" s="2"/>
      <c r="H969" s="2"/>
      <c r="I969" s="2"/>
      <c r="J969" s="2"/>
      <c r="K969" s="2"/>
      <c r="L969" s="6"/>
      <c r="M969" s="6"/>
      <c r="N969" s="6"/>
      <c r="O969" s="6"/>
      <c r="P969" s="6"/>
      <c r="Q969" s="2"/>
      <c r="R969" s="2"/>
      <c r="S969" s="46"/>
      <c r="T969" s="46"/>
      <c r="U969" s="46"/>
      <c r="V969" s="46"/>
      <c r="W969" s="46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</row>
    <row r="970" spans="2:34" x14ac:dyDescent="0.25">
      <c r="B970" s="46"/>
      <c r="C970" s="46"/>
      <c r="D970" s="46"/>
      <c r="E970" s="46"/>
      <c r="F970" s="46"/>
      <c r="G970" s="2"/>
      <c r="H970" s="2"/>
      <c r="I970" s="2"/>
      <c r="J970" s="2"/>
      <c r="K970" s="2"/>
      <c r="L970" s="6"/>
      <c r="M970" s="6"/>
      <c r="N970" s="6"/>
      <c r="O970" s="6"/>
      <c r="P970" s="6"/>
      <c r="Q970" s="2"/>
      <c r="R970" s="2"/>
      <c r="S970" s="46"/>
      <c r="T970" s="46"/>
      <c r="U970" s="46"/>
      <c r="V970" s="46"/>
      <c r="W970" s="46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</row>
    <row r="971" spans="2:34" x14ac:dyDescent="0.25">
      <c r="B971" s="46"/>
      <c r="C971" s="46"/>
      <c r="D971" s="46"/>
      <c r="E971" s="46"/>
      <c r="F971" s="46"/>
      <c r="G971" s="2"/>
      <c r="H971" s="2"/>
      <c r="I971" s="2"/>
      <c r="J971" s="2"/>
      <c r="K971" s="2"/>
      <c r="L971" s="6"/>
      <c r="M971" s="6"/>
      <c r="N971" s="6"/>
      <c r="O971" s="6"/>
      <c r="P971" s="6"/>
      <c r="Q971" s="2"/>
      <c r="R971" s="2"/>
      <c r="S971" s="46"/>
      <c r="T971" s="46"/>
      <c r="U971" s="46"/>
      <c r="V971" s="46"/>
      <c r="W971" s="46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</row>
    <row r="972" spans="2:34" x14ac:dyDescent="0.25">
      <c r="B972" s="46"/>
      <c r="C972" s="46"/>
      <c r="D972" s="46"/>
      <c r="E972" s="46"/>
      <c r="F972" s="46"/>
      <c r="G972" s="2"/>
      <c r="H972" s="2"/>
      <c r="I972" s="2"/>
      <c r="J972" s="2"/>
      <c r="K972" s="2"/>
      <c r="L972" s="6"/>
      <c r="M972" s="6"/>
      <c r="N972" s="6"/>
      <c r="O972" s="6"/>
      <c r="P972" s="6"/>
      <c r="Q972" s="2"/>
      <c r="R972" s="2"/>
      <c r="S972" s="46"/>
      <c r="T972" s="46"/>
      <c r="U972" s="46"/>
      <c r="V972" s="46"/>
      <c r="W972" s="46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</row>
    <row r="973" spans="2:34" x14ac:dyDescent="0.25">
      <c r="B973" s="46"/>
      <c r="C973" s="46"/>
      <c r="D973" s="46"/>
      <c r="E973" s="46"/>
      <c r="F973" s="46"/>
      <c r="G973" s="2"/>
      <c r="H973" s="2"/>
      <c r="I973" s="2"/>
      <c r="J973" s="2"/>
      <c r="K973" s="2"/>
      <c r="L973" s="6"/>
      <c r="M973" s="6"/>
      <c r="N973" s="6"/>
      <c r="O973" s="6"/>
      <c r="P973" s="6"/>
      <c r="Q973" s="2"/>
      <c r="R973" s="2"/>
      <c r="S973" s="46"/>
      <c r="T973" s="46"/>
      <c r="U973" s="46"/>
      <c r="V973" s="46"/>
      <c r="W973" s="46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</row>
    <row r="974" spans="2:34" x14ac:dyDescent="0.25">
      <c r="B974" s="46"/>
      <c r="C974" s="46"/>
      <c r="D974" s="46"/>
      <c r="E974" s="46"/>
      <c r="F974" s="46"/>
      <c r="G974" s="2"/>
      <c r="H974" s="2"/>
      <c r="I974" s="2"/>
      <c r="J974" s="2"/>
      <c r="K974" s="2"/>
      <c r="L974" s="6"/>
      <c r="M974" s="6"/>
      <c r="N974" s="6"/>
      <c r="O974" s="6"/>
      <c r="P974" s="6"/>
      <c r="Q974" s="2"/>
      <c r="R974" s="2"/>
      <c r="S974" s="46"/>
      <c r="T974" s="46"/>
      <c r="U974" s="46"/>
      <c r="V974" s="46"/>
      <c r="W974" s="46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</row>
    <row r="975" spans="2:34" x14ac:dyDescent="0.25">
      <c r="B975" s="46"/>
      <c r="C975" s="46"/>
      <c r="D975" s="46"/>
      <c r="E975" s="46"/>
      <c r="F975" s="46"/>
      <c r="G975" s="2"/>
      <c r="H975" s="2"/>
      <c r="I975" s="2"/>
      <c r="J975" s="2"/>
      <c r="K975" s="2"/>
      <c r="L975" s="6"/>
      <c r="M975" s="6"/>
      <c r="N975" s="6"/>
      <c r="O975" s="6"/>
      <c r="P975" s="6"/>
      <c r="Q975" s="2"/>
      <c r="R975" s="2"/>
      <c r="S975" s="46"/>
      <c r="T975" s="46"/>
      <c r="U975" s="46"/>
      <c r="V975" s="46"/>
      <c r="W975" s="46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</row>
    <row r="976" spans="2:34" x14ac:dyDescent="0.25">
      <c r="B976" s="46"/>
      <c r="C976" s="46"/>
      <c r="D976" s="46"/>
      <c r="E976" s="46"/>
      <c r="F976" s="46"/>
      <c r="G976" s="2"/>
      <c r="H976" s="2"/>
      <c r="I976" s="2"/>
      <c r="J976" s="2"/>
      <c r="K976" s="2"/>
      <c r="L976" s="6"/>
      <c r="M976" s="6"/>
      <c r="N976" s="6"/>
      <c r="O976" s="6"/>
      <c r="P976" s="6"/>
      <c r="Q976" s="2"/>
      <c r="R976" s="2"/>
      <c r="S976" s="46"/>
      <c r="T976" s="46"/>
      <c r="U976" s="46"/>
      <c r="V976" s="46"/>
      <c r="W976" s="46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</row>
    <row r="977" spans="2:34" x14ac:dyDescent="0.25">
      <c r="B977" s="46"/>
      <c r="C977" s="46"/>
      <c r="D977" s="46"/>
      <c r="E977" s="46"/>
      <c r="F977" s="46"/>
      <c r="G977" s="2"/>
      <c r="H977" s="2"/>
      <c r="I977" s="2"/>
      <c r="J977" s="2"/>
      <c r="K977" s="2"/>
      <c r="L977" s="6"/>
      <c r="M977" s="6"/>
      <c r="N977" s="6"/>
      <c r="O977" s="6"/>
      <c r="P977" s="6"/>
      <c r="Q977" s="2"/>
      <c r="R977" s="2"/>
      <c r="S977" s="46"/>
      <c r="T977" s="46"/>
      <c r="U977" s="46"/>
      <c r="V977" s="46"/>
      <c r="W977" s="46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</row>
    <row r="978" spans="2:34" x14ac:dyDescent="0.25">
      <c r="B978" s="46"/>
      <c r="C978" s="46"/>
      <c r="D978" s="46"/>
      <c r="E978" s="46"/>
      <c r="F978" s="46"/>
      <c r="G978" s="2"/>
      <c r="H978" s="2"/>
      <c r="I978" s="2"/>
      <c r="J978" s="2"/>
      <c r="K978" s="2"/>
      <c r="L978" s="6"/>
      <c r="M978" s="6"/>
      <c r="N978" s="6"/>
      <c r="O978" s="6"/>
      <c r="P978" s="6"/>
      <c r="Q978" s="2"/>
      <c r="R978" s="2"/>
      <c r="S978" s="46"/>
      <c r="T978" s="46"/>
      <c r="U978" s="46"/>
      <c r="V978" s="46"/>
      <c r="W978" s="46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</row>
    <row r="979" spans="2:34" x14ac:dyDescent="0.25">
      <c r="B979" s="46"/>
      <c r="C979" s="46"/>
      <c r="D979" s="46"/>
      <c r="E979" s="46"/>
      <c r="F979" s="46"/>
      <c r="G979" s="2"/>
      <c r="H979" s="2"/>
      <c r="I979" s="2"/>
      <c r="J979" s="2"/>
      <c r="K979" s="2"/>
      <c r="L979" s="6"/>
      <c r="M979" s="6"/>
      <c r="N979" s="6"/>
      <c r="O979" s="6"/>
      <c r="P979" s="6"/>
      <c r="Q979" s="2"/>
      <c r="R979" s="2"/>
      <c r="S979" s="46"/>
      <c r="T979" s="46"/>
      <c r="U979" s="46"/>
      <c r="V979" s="46"/>
      <c r="W979" s="46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</row>
    <row r="980" spans="2:34" x14ac:dyDescent="0.25">
      <c r="B980" s="46"/>
      <c r="C980" s="46"/>
      <c r="D980" s="46"/>
      <c r="E980" s="46"/>
      <c r="F980" s="46"/>
      <c r="G980" s="2"/>
      <c r="H980" s="2"/>
      <c r="I980" s="2"/>
      <c r="J980" s="2"/>
      <c r="K980" s="2"/>
      <c r="L980" s="6"/>
      <c r="M980" s="6"/>
      <c r="N980" s="6"/>
      <c r="O980" s="6"/>
      <c r="P980" s="6"/>
      <c r="Q980" s="2"/>
      <c r="R980" s="2"/>
      <c r="S980" s="46"/>
      <c r="T980" s="46"/>
      <c r="U980" s="46"/>
      <c r="V980" s="46"/>
      <c r="W980" s="46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</row>
    <row r="981" spans="2:34" x14ac:dyDescent="0.25">
      <c r="B981" s="46"/>
      <c r="C981" s="46"/>
      <c r="D981" s="46"/>
      <c r="E981" s="46"/>
      <c r="F981" s="46"/>
      <c r="G981" s="2"/>
      <c r="H981" s="2"/>
      <c r="I981" s="2"/>
      <c r="J981" s="2"/>
      <c r="K981" s="2"/>
      <c r="L981" s="6"/>
      <c r="M981" s="6"/>
      <c r="N981" s="6"/>
      <c r="O981" s="6"/>
      <c r="P981" s="6"/>
      <c r="Q981" s="2"/>
      <c r="R981" s="2"/>
      <c r="S981" s="46"/>
      <c r="T981" s="46"/>
      <c r="U981" s="46"/>
      <c r="V981" s="46"/>
      <c r="W981" s="46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</row>
    <row r="982" spans="2:34" x14ac:dyDescent="0.25">
      <c r="B982" s="46"/>
      <c r="C982" s="46"/>
      <c r="D982" s="46"/>
      <c r="E982" s="46"/>
      <c r="F982" s="46"/>
      <c r="G982" s="2"/>
      <c r="H982" s="2"/>
      <c r="I982" s="2"/>
      <c r="J982" s="2"/>
      <c r="K982" s="2"/>
      <c r="L982" s="6"/>
      <c r="M982" s="6"/>
      <c r="N982" s="6"/>
      <c r="O982" s="6"/>
      <c r="P982" s="6"/>
      <c r="Q982" s="2"/>
      <c r="R982" s="2"/>
      <c r="S982" s="46"/>
      <c r="T982" s="46"/>
      <c r="U982" s="46"/>
      <c r="V982" s="46"/>
      <c r="W982" s="46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</row>
    <row r="983" spans="2:34" x14ac:dyDescent="0.25">
      <c r="B983" s="46"/>
      <c r="C983" s="46"/>
      <c r="D983" s="46"/>
      <c r="E983" s="46"/>
      <c r="F983" s="46"/>
      <c r="G983" s="2"/>
      <c r="H983" s="2"/>
      <c r="I983" s="2"/>
      <c r="J983" s="2"/>
      <c r="K983" s="2"/>
      <c r="L983" s="6"/>
      <c r="M983" s="6"/>
      <c r="N983" s="6"/>
      <c r="O983" s="6"/>
      <c r="P983" s="6"/>
      <c r="Q983" s="2"/>
      <c r="R983" s="2"/>
      <c r="S983" s="46"/>
      <c r="T983" s="46"/>
      <c r="U983" s="46"/>
      <c r="V983" s="46"/>
      <c r="W983" s="46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</row>
    <row r="984" spans="2:34" x14ac:dyDescent="0.25">
      <c r="B984" s="46"/>
      <c r="C984" s="46"/>
      <c r="D984" s="46"/>
      <c r="E984" s="46"/>
      <c r="F984" s="46"/>
      <c r="G984" s="2"/>
      <c r="H984" s="2"/>
      <c r="I984" s="2"/>
      <c r="J984" s="2"/>
      <c r="K984" s="2"/>
      <c r="L984" s="6"/>
      <c r="M984" s="6"/>
      <c r="N984" s="6"/>
      <c r="O984" s="6"/>
      <c r="P984" s="6"/>
      <c r="Q984" s="2"/>
      <c r="R984" s="2"/>
      <c r="S984" s="46"/>
      <c r="T984" s="46"/>
      <c r="U984" s="46"/>
      <c r="V984" s="46"/>
      <c r="W984" s="46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</row>
    <row r="985" spans="2:34" x14ac:dyDescent="0.25">
      <c r="B985" s="46"/>
      <c r="C985" s="46"/>
      <c r="D985" s="46"/>
      <c r="E985" s="46"/>
      <c r="F985" s="46"/>
      <c r="G985" s="2"/>
      <c r="H985" s="2"/>
      <c r="I985" s="2"/>
      <c r="J985" s="2"/>
      <c r="K985" s="2"/>
      <c r="L985" s="6"/>
      <c r="M985" s="6"/>
      <c r="N985" s="6"/>
      <c r="O985" s="6"/>
      <c r="P985" s="6"/>
      <c r="Q985" s="2"/>
      <c r="R985" s="2"/>
      <c r="S985" s="46"/>
      <c r="T985" s="46"/>
      <c r="U985" s="46"/>
      <c r="V985" s="46"/>
      <c r="W985" s="46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</row>
    <row r="986" spans="2:34" x14ac:dyDescent="0.25">
      <c r="B986" s="46"/>
      <c r="C986" s="46"/>
      <c r="D986" s="46"/>
      <c r="E986" s="46"/>
      <c r="F986" s="46"/>
      <c r="G986" s="2"/>
      <c r="H986" s="2"/>
      <c r="I986" s="2"/>
      <c r="J986" s="2"/>
      <c r="K986" s="2"/>
      <c r="L986" s="6"/>
      <c r="M986" s="6"/>
      <c r="N986" s="6"/>
      <c r="O986" s="6"/>
      <c r="P986" s="6"/>
      <c r="Q986" s="2"/>
      <c r="R986" s="2"/>
      <c r="S986" s="46"/>
      <c r="T986" s="46"/>
      <c r="U986" s="46"/>
      <c r="V986" s="46"/>
      <c r="W986" s="46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</row>
    <row r="987" spans="2:34" x14ac:dyDescent="0.25">
      <c r="B987" s="46"/>
      <c r="C987" s="46"/>
      <c r="D987" s="46"/>
      <c r="E987" s="46"/>
      <c r="F987" s="46"/>
      <c r="G987" s="2"/>
      <c r="H987" s="2"/>
      <c r="I987" s="2"/>
      <c r="J987" s="2"/>
      <c r="K987" s="2"/>
      <c r="L987" s="6"/>
      <c r="M987" s="6"/>
      <c r="N987" s="6"/>
      <c r="O987" s="6"/>
      <c r="P987" s="6"/>
      <c r="Q987" s="2"/>
      <c r="R987" s="2"/>
      <c r="S987" s="46"/>
      <c r="T987" s="46"/>
      <c r="U987" s="46"/>
      <c r="V987" s="46"/>
      <c r="W987" s="46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</row>
    <row r="988" spans="2:34" x14ac:dyDescent="0.25">
      <c r="B988" s="46"/>
      <c r="C988" s="46"/>
      <c r="D988" s="46"/>
      <c r="E988" s="46"/>
      <c r="F988" s="46"/>
      <c r="G988" s="2"/>
      <c r="H988" s="2"/>
      <c r="I988" s="2"/>
      <c r="J988" s="2"/>
      <c r="K988" s="2"/>
      <c r="L988" s="6"/>
      <c r="M988" s="6"/>
      <c r="N988" s="6"/>
      <c r="O988" s="6"/>
      <c r="P988" s="6"/>
      <c r="Q988" s="2"/>
      <c r="R988" s="2"/>
      <c r="S988" s="46"/>
      <c r="T988" s="46"/>
      <c r="U988" s="46"/>
      <c r="V988" s="46"/>
      <c r="W988" s="46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</row>
    <row r="989" spans="2:34" x14ac:dyDescent="0.25">
      <c r="B989" s="46"/>
      <c r="C989" s="46"/>
      <c r="D989" s="46"/>
      <c r="E989" s="46"/>
      <c r="F989" s="46"/>
      <c r="G989" s="2"/>
      <c r="H989" s="2"/>
      <c r="I989" s="2"/>
      <c r="J989" s="2"/>
      <c r="K989" s="2"/>
      <c r="L989" s="6"/>
      <c r="M989" s="6"/>
      <c r="N989" s="6"/>
      <c r="O989" s="6"/>
      <c r="P989" s="6"/>
      <c r="Q989" s="2"/>
      <c r="R989" s="2"/>
      <c r="S989" s="46"/>
      <c r="T989" s="46"/>
      <c r="U989" s="46"/>
      <c r="V989" s="46"/>
      <c r="W989" s="46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</row>
    <row r="990" spans="2:34" x14ac:dyDescent="0.25">
      <c r="B990" s="46"/>
      <c r="C990" s="46"/>
      <c r="D990" s="46"/>
      <c r="E990" s="46"/>
      <c r="F990" s="46"/>
      <c r="G990" s="2"/>
      <c r="H990" s="2"/>
      <c r="I990" s="2"/>
      <c r="J990" s="2"/>
      <c r="K990" s="2"/>
      <c r="L990" s="6"/>
      <c r="M990" s="6"/>
      <c r="N990" s="6"/>
      <c r="O990" s="6"/>
      <c r="P990" s="6"/>
      <c r="Q990" s="2"/>
      <c r="R990" s="2"/>
      <c r="S990" s="46"/>
      <c r="T990" s="46"/>
      <c r="U990" s="46"/>
      <c r="V990" s="46"/>
      <c r="W990" s="46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</row>
    <row r="991" spans="2:34" x14ac:dyDescent="0.25">
      <c r="B991" s="46"/>
      <c r="C991" s="46"/>
      <c r="D991" s="46"/>
      <c r="E991" s="46"/>
      <c r="F991" s="46"/>
      <c r="G991" s="2"/>
      <c r="H991" s="2"/>
      <c r="I991" s="2"/>
      <c r="J991" s="2"/>
      <c r="K991" s="2"/>
      <c r="L991" s="6"/>
      <c r="M991" s="6"/>
      <c r="N991" s="6"/>
      <c r="O991" s="6"/>
      <c r="P991" s="6"/>
      <c r="Q991" s="2"/>
      <c r="R991" s="2"/>
      <c r="S991" s="46"/>
      <c r="T991" s="46"/>
      <c r="U991" s="46"/>
      <c r="V991" s="46"/>
      <c r="W991" s="46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</row>
    <row r="992" spans="2:34" x14ac:dyDescent="0.25">
      <c r="B992" s="46"/>
      <c r="C992" s="46"/>
      <c r="D992" s="46"/>
      <c r="E992" s="46"/>
      <c r="F992" s="46"/>
      <c r="G992" s="2"/>
      <c r="H992" s="2"/>
      <c r="I992" s="2"/>
      <c r="J992" s="2"/>
      <c r="K992" s="2"/>
      <c r="L992" s="6"/>
      <c r="M992" s="6"/>
      <c r="N992" s="6"/>
      <c r="O992" s="6"/>
      <c r="P992" s="6"/>
      <c r="Q992" s="2"/>
      <c r="R992" s="2"/>
      <c r="S992" s="46"/>
      <c r="T992" s="46"/>
      <c r="U992" s="46"/>
      <c r="V992" s="46"/>
      <c r="W992" s="46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</row>
    <row r="993" spans="2:34" x14ac:dyDescent="0.25">
      <c r="B993" s="46"/>
      <c r="C993" s="46"/>
      <c r="D993" s="46"/>
      <c r="E993" s="46"/>
      <c r="F993" s="46"/>
      <c r="G993" s="2"/>
      <c r="H993" s="2"/>
      <c r="I993" s="2"/>
      <c r="J993" s="2"/>
      <c r="K993" s="2"/>
      <c r="L993" s="6"/>
      <c r="M993" s="6"/>
      <c r="N993" s="6"/>
      <c r="O993" s="6"/>
      <c r="P993" s="6"/>
      <c r="Q993" s="2"/>
      <c r="R993" s="2"/>
      <c r="S993" s="46"/>
      <c r="T993" s="46"/>
      <c r="U993" s="46"/>
      <c r="V993" s="46"/>
      <c r="W993" s="46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</row>
    <row r="994" spans="2:34" x14ac:dyDescent="0.25">
      <c r="B994" s="46"/>
      <c r="C994" s="46"/>
      <c r="D994" s="46"/>
      <c r="E994" s="46"/>
      <c r="F994" s="46"/>
      <c r="G994" s="2"/>
      <c r="H994" s="2"/>
      <c r="I994" s="2"/>
      <c r="J994" s="2"/>
      <c r="K994" s="2"/>
      <c r="L994" s="6"/>
      <c r="M994" s="6"/>
      <c r="N994" s="6"/>
      <c r="O994" s="6"/>
      <c r="P994" s="6"/>
      <c r="Q994" s="2"/>
      <c r="R994" s="2"/>
      <c r="S994" s="46"/>
      <c r="T994" s="46"/>
      <c r="U994" s="46"/>
      <c r="V994" s="46"/>
      <c r="W994" s="46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</row>
    <row r="995" spans="2:34" x14ac:dyDescent="0.25">
      <c r="B995" s="46"/>
      <c r="C995" s="46"/>
      <c r="D995" s="46"/>
      <c r="E995" s="46"/>
      <c r="F995" s="46"/>
      <c r="G995" s="2"/>
      <c r="H995" s="2"/>
      <c r="I995" s="2"/>
      <c r="J995" s="2"/>
      <c r="K995" s="2"/>
      <c r="L995" s="6"/>
      <c r="M995" s="6"/>
      <c r="N995" s="6"/>
      <c r="O995" s="6"/>
      <c r="P995" s="6"/>
      <c r="Q995" s="2"/>
      <c r="R995" s="2"/>
      <c r="S995" s="46"/>
      <c r="T995" s="46"/>
      <c r="U995" s="46"/>
      <c r="V995" s="46"/>
      <c r="W995" s="46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</row>
    <row r="996" spans="2:34" x14ac:dyDescent="0.25">
      <c r="B996" s="46"/>
      <c r="C996" s="46"/>
      <c r="D996" s="46"/>
      <c r="E996" s="46"/>
      <c r="F996" s="46"/>
      <c r="G996" s="2"/>
      <c r="H996" s="2"/>
      <c r="I996" s="2"/>
      <c r="J996" s="2"/>
      <c r="K996" s="2"/>
      <c r="L996" s="6"/>
      <c r="M996" s="6"/>
      <c r="N996" s="6"/>
      <c r="O996" s="6"/>
      <c r="P996" s="6"/>
      <c r="Q996" s="2"/>
      <c r="R996" s="2"/>
      <c r="S996" s="46"/>
      <c r="T996" s="46"/>
      <c r="U996" s="46"/>
      <c r="V996" s="46"/>
      <c r="W996" s="46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</row>
    <row r="997" spans="2:34" x14ac:dyDescent="0.25">
      <c r="B997" s="46"/>
      <c r="C997" s="46"/>
      <c r="D997" s="46"/>
      <c r="E997" s="46"/>
      <c r="F997" s="46"/>
      <c r="G997" s="2"/>
      <c r="H997" s="2"/>
      <c r="I997" s="2"/>
      <c r="J997" s="2"/>
      <c r="K997" s="2"/>
      <c r="L997" s="6"/>
      <c r="M997" s="6"/>
      <c r="N997" s="6"/>
      <c r="O997" s="6"/>
      <c r="P997" s="6"/>
      <c r="Q997" s="2"/>
      <c r="R997" s="2"/>
      <c r="S997" s="46"/>
      <c r="T997" s="46"/>
      <c r="U997" s="46"/>
      <c r="V997" s="46"/>
      <c r="W997" s="46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</row>
    <row r="998" spans="2:34" x14ac:dyDescent="0.25">
      <c r="B998" s="46"/>
      <c r="C998" s="46"/>
      <c r="D998" s="46"/>
      <c r="E998" s="46"/>
      <c r="F998" s="46"/>
      <c r="G998" s="2"/>
      <c r="H998" s="2"/>
      <c r="I998" s="2"/>
      <c r="J998" s="2"/>
      <c r="K998" s="2"/>
      <c r="L998" s="6"/>
      <c r="M998" s="6"/>
      <c r="N998" s="6"/>
      <c r="O998" s="6"/>
      <c r="P998" s="6"/>
      <c r="Q998" s="2"/>
      <c r="R998" s="2"/>
      <c r="S998" s="46"/>
      <c r="T998" s="46"/>
      <c r="U998" s="46"/>
      <c r="V998" s="46"/>
      <c r="W998" s="46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</row>
    <row r="999" spans="2:34" x14ac:dyDescent="0.25">
      <c r="B999" s="46"/>
      <c r="C999" s="46"/>
      <c r="D999" s="46"/>
      <c r="E999" s="46"/>
      <c r="F999" s="46"/>
      <c r="G999" s="2"/>
      <c r="H999" s="2"/>
      <c r="I999" s="2"/>
      <c r="J999" s="2"/>
      <c r="K999" s="2"/>
      <c r="L999" s="6"/>
      <c r="M999" s="6"/>
      <c r="N999" s="6"/>
      <c r="O999" s="6"/>
      <c r="P999" s="6"/>
      <c r="Q999" s="2"/>
      <c r="R999" s="2"/>
      <c r="S999" s="46"/>
      <c r="T999" s="46"/>
      <c r="U999" s="46"/>
      <c r="V999" s="46"/>
      <c r="W999" s="46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</row>
    <row r="1000" spans="2:34" x14ac:dyDescent="0.25">
      <c r="B1000" s="46"/>
      <c r="C1000" s="46"/>
      <c r="D1000" s="46"/>
      <c r="E1000" s="46"/>
      <c r="F1000" s="46"/>
      <c r="G1000" s="2"/>
      <c r="H1000" s="2"/>
      <c r="I1000" s="2"/>
      <c r="J1000" s="2"/>
      <c r="K1000" s="2"/>
      <c r="L1000" s="6"/>
      <c r="M1000" s="6"/>
      <c r="N1000" s="6"/>
      <c r="O1000" s="6"/>
      <c r="P1000" s="6"/>
      <c r="Q1000" s="2"/>
      <c r="R1000" s="2"/>
      <c r="S1000" s="46"/>
      <c r="T1000" s="46"/>
      <c r="U1000" s="46"/>
      <c r="V1000" s="46"/>
      <c r="W1000" s="46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</row>
    <row r="1001" spans="2:34" x14ac:dyDescent="0.25">
      <c r="B1001" s="46"/>
      <c r="C1001" s="46"/>
      <c r="D1001" s="46"/>
      <c r="E1001" s="46"/>
      <c r="F1001" s="46"/>
      <c r="G1001" s="2"/>
      <c r="H1001" s="2"/>
      <c r="I1001" s="2"/>
      <c r="J1001" s="2"/>
      <c r="K1001" s="2"/>
      <c r="L1001" s="6"/>
      <c r="M1001" s="6"/>
      <c r="N1001" s="6"/>
      <c r="O1001" s="6"/>
      <c r="P1001" s="6"/>
      <c r="Q1001" s="2"/>
      <c r="R1001" s="2"/>
      <c r="S1001" s="46"/>
      <c r="T1001" s="46"/>
      <c r="U1001" s="46"/>
      <c r="V1001" s="46"/>
      <c r="W1001" s="46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</row>
    <row r="1002" spans="2:34" x14ac:dyDescent="0.25">
      <c r="B1002" s="46"/>
      <c r="C1002" s="46"/>
      <c r="D1002" s="46"/>
      <c r="E1002" s="46"/>
      <c r="F1002" s="46"/>
      <c r="G1002" s="2"/>
      <c r="H1002" s="2"/>
      <c r="I1002" s="2"/>
      <c r="J1002" s="2"/>
      <c r="K1002" s="2"/>
      <c r="L1002" s="6"/>
      <c r="M1002" s="6"/>
      <c r="N1002" s="6"/>
      <c r="O1002" s="6"/>
      <c r="P1002" s="6"/>
      <c r="Q1002" s="2"/>
      <c r="R1002" s="2"/>
      <c r="S1002" s="46"/>
      <c r="T1002" s="46"/>
      <c r="U1002" s="46"/>
      <c r="V1002" s="46"/>
      <c r="W1002" s="46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</row>
    <row r="1003" spans="2:34" x14ac:dyDescent="0.25">
      <c r="B1003" s="46"/>
      <c r="C1003" s="46"/>
      <c r="D1003" s="46"/>
      <c r="E1003" s="46"/>
      <c r="F1003" s="46"/>
      <c r="G1003" s="2"/>
      <c r="H1003" s="2"/>
      <c r="I1003" s="2"/>
      <c r="J1003" s="2"/>
      <c r="K1003" s="2"/>
      <c r="L1003" s="6"/>
      <c r="M1003" s="6"/>
      <c r="N1003" s="6"/>
      <c r="O1003" s="6"/>
      <c r="P1003" s="6"/>
      <c r="Q1003" s="2"/>
      <c r="R1003" s="2"/>
      <c r="S1003" s="46"/>
      <c r="T1003" s="46"/>
      <c r="U1003" s="46"/>
      <c r="V1003" s="46"/>
      <c r="W1003" s="46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</row>
    <row r="1004" spans="2:34" x14ac:dyDescent="0.25">
      <c r="B1004" s="46"/>
      <c r="C1004" s="46"/>
      <c r="D1004" s="46"/>
      <c r="E1004" s="46"/>
      <c r="F1004" s="46"/>
      <c r="G1004" s="2"/>
      <c r="H1004" s="2"/>
      <c r="I1004" s="2"/>
      <c r="J1004" s="2"/>
      <c r="K1004" s="2"/>
      <c r="L1004" s="6"/>
      <c r="M1004" s="6"/>
      <c r="N1004" s="6"/>
      <c r="O1004" s="6"/>
      <c r="P1004" s="6"/>
      <c r="Q1004" s="2"/>
      <c r="R1004" s="2"/>
      <c r="S1004" s="46"/>
      <c r="T1004" s="46"/>
      <c r="U1004" s="46"/>
      <c r="V1004" s="46"/>
      <c r="W1004" s="46"/>
      <c r="X1004" s="2"/>
      <c r="Y1004" s="2"/>
      <c r="Z1004" s="2"/>
      <c r="AA1004" s="2"/>
      <c r="AB1004" s="2"/>
      <c r="AC1004" s="2"/>
      <c r="AD1004" s="2"/>
      <c r="AE1004" s="2"/>
      <c r="AF1004" s="2"/>
      <c r="AG1004" s="2"/>
      <c r="AH1004" s="2"/>
    </row>
    <row r="1005" spans="2:34" x14ac:dyDescent="0.25">
      <c r="B1005" s="46"/>
      <c r="C1005" s="46"/>
      <c r="D1005" s="46"/>
      <c r="E1005" s="46"/>
      <c r="F1005" s="46"/>
      <c r="G1005" s="2"/>
      <c r="H1005" s="2"/>
      <c r="I1005" s="2"/>
      <c r="J1005" s="2"/>
      <c r="K1005" s="2"/>
      <c r="L1005" s="6"/>
      <c r="M1005" s="6"/>
      <c r="N1005" s="6"/>
      <c r="O1005" s="6"/>
      <c r="P1005" s="6"/>
      <c r="Q1005" s="2"/>
      <c r="R1005" s="2"/>
      <c r="S1005" s="46"/>
      <c r="T1005" s="46"/>
      <c r="U1005" s="46"/>
      <c r="V1005" s="46"/>
      <c r="W1005" s="46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</row>
    <row r="1006" spans="2:34" x14ac:dyDescent="0.25">
      <c r="B1006" s="46"/>
      <c r="C1006" s="46"/>
      <c r="D1006" s="46"/>
      <c r="E1006" s="46"/>
      <c r="F1006" s="46"/>
      <c r="G1006" s="2"/>
      <c r="H1006" s="2"/>
      <c r="I1006" s="2"/>
      <c r="J1006" s="2"/>
      <c r="K1006" s="2"/>
      <c r="L1006" s="6"/>
      <c r="M1006" s="6"/>
      <c r="N1006" s="6"/>
      <c r="O1006" s="6"/>
      <c r="P1006" s="6"/>
      <c r="Q1006" s="2"/>
      <c r="R1006" s="2"/>
      <c r="S1006" s="46"/>
      <c r="T1006" s="46"/>
      <c r="U1006" s="46"/>
      <c r="V1006" s="46"/>
      <c r="W1006" s="46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</row>
    <row r="1007" spans="2:34" x14ac:dyDescent="0.25">
      <c r="B1007" s="46"/>
      <c r="C1007" s="46"/>
      <c r="D1007" s="46"/>
      <c r="E1007" s="46"/>
      <c r="F1007" s="46"/>
      <c r="G1007" s="2"/>
      <c r="H1007" s="2"/>
      <c r="I1007" s="2"/>
      <c r="J1007" s="2"/>
      <c r="K1007" s="2"/>
      <c r="L1007" s="6"/>
      <c r="M1007" s="6"/>
      <c r="N1007" s="6"/>
      <c r="O1007" s="6"/>
      <c r="P1007" s="6"/>
      <c r="Q1007" s="2"/>
      <c r="R1007" s="2"/>
      <c r="S1007" s="46"/>
      <c r="T1007" s="46"/>
      <c r="U1007" s="46"/>
      <c r="V1007" s="46"/>
      <c r="W1007" s="46"/>
      <c r="X1007" s="2"/>
      <c r="Y1007" s="2"/>
      <c r="Z1007" s="2"/>
      <c r="AA1007" s="2"/>
      <c r="AB1007" s="2"/>
      <c r="AC1007" s="2"/>
      <c r="AD1007" s="2"/>
      <c r="AE1007" s="2"/>
      <c r="AF1007" s="2"/>
      <c r="AG1007" s="2"/>
      <c r="AH1007" s="2"/>
    </row>
    <row r="1008" spans="2:34" x14ac:dyDescent="0.25">
      <c r="B1008" s="46"/>
      <c r="C1008" s="46"/>
      <c r="D1008" s="46"/>
      <c r="E1008" s="46"/>
      <c r="F1008" s="46"/>
      <c r="G1008" s="2"/>
      <c r="H1008" s="2"/>
      <c r="I1008" s="2"/>
      <c r="J1008" s="2"/>
      <c r="K1008" s="2"/>
      <c r="L1008" s="6"/>
      <c r="M1008" s="6"/>
      <c r="N1008" s="6"/>
      <c r="O1008" s="6"/>
      <c r="P1008" s="6"/>
      <c r="Q1008" s="2"/>
      <c r="R1008" s="2"/>
      <c r="S1008" s="46"/>
      <c r="T1008" s="46"/>
      <c r="U1008" s="46"/>
      <c r="V1008" s="46"/>
      <c r="W1008" s="46"/>
      <c r="X1008" s="2"/>
      <c r="Y1008" s="2"/>
      <c r="Z1008" s="2"/>
      <c r="AA1008" s="2"/>
      <c r="AB1008" s="2"/>
      <c r="AC1008" s="2"/>
      <c r="AD1008" s="2"/>
      <c r="AE1008" s="2"/>
      <c r="AF1008" s="2"/>
      <c r="AG1008" s="2"/>
      <c r="AH1008" s="2"/>
    </row>
    <row r="1009" spans="2:34" x14ac:dyDescent="0.25">
      <c r="B1009" s="46"/>
      <c r="C1009" s="46"/>
      <c r="D1009" s="46"/>
      <c r="E1009" s="46"/>
      <c r="F1009" s="46"/>
      <c r="G1009" s="2"/>
      <c r="H1009" s="2"/>
      <c r="I1009" s="2"/>
      <c r="J1009" s="2"/>
      <c r="K1009" s="2"/>
      <c r="L1009" s="6"/>
      <c r="M1009" s="6"/>
      <c r="N1009" s="6"/>
      <c r="O1009" s="6"/>
      <c r="P1009" s="6"/>
      <c r="Q1009" s="2"/>
      <c r="R1009" s="2"/>
      <c r="S1009" s="46"/>
      <c r="T1009" s="46"/>
      <c r="U1009" s="46"/>
      <c r="V1009" s="46"/>
      <c r="W1009" s="46"/>
      <c r="X1009" s="2"/>
      <c r="Y1009" s="2"/>
      <c r="Z1009" s="2"/>
      <c r="AA1009" s="2"/>
      <c r="AB1009" s="2"/>
      <c r="AC1009" s="2"/>
      <c r="AD1009" s="2"/>
      <c r="AE1009" s="2"/>
      <c r="AF1009" s="2"/>
      <c r="AG1009" s="2"/>
      <c r="AH1009" s="2"/>
    </row>
    <row r="1010" spans="2:34" x14ac:dyDescent="0.25">
      <c r="B1010" s="46"/>
      <c r="C1010" s="46"/>
      <c r="D1010" s="46"/>
      <c r="E1010" s="46"/>
      <c r="F1010" s="46"/>
      <c r="G1010" s="2"/>
      <c r="H1010" s="2"/>
      <c r="I1010" s="2"/>
      <c r="J1010" s="2"/>
      <c r="K1010" s="2"/>
      <c r="L1010" s="6"/>
      <c r="M1010" s="6"/>
      <c r="N1010" s="6"/>
      <c r="O1010" s="6"/>
      <c r="P1010" s="6"/>
      <c r="Q1010" s="2"/>
      <c r="R1010" s="2"/>
      <c r="S1010" s="46"/>
      <c r="T1010" s="46"/>
      <c r="U1010" s="46"/>
      <c r="V1010" s="46"/>
      <c r="W1010" s="46"/>
      <c r="X1010" s="2"/>
      <c r="Y1010" s="2"/>
      <c r="Z1010" s="2"/>
      <c r="AA1010" s="2"/>
      <c r="AB1010" s="2"/>
      <c r="AC1010" s="2"/>
      <c r="AD1010" s="2"/>
      <c r="AE1010" s="2"/>
      <c r="AF1010" s="2"/>
      <c r="AG1010" s="2"/>
      <c r="AH1010" s="2"/>
    </row>
    <row r="1011" spans="2:34" x14ac:dyDescent="0.25">
      <c r="B1011" s="46"/>
      <c r="C1011" s="46"/>
      <c r="D1011" s="46"/>
      <c r="E1011" s="46"/>
      <c r="F1011" s="46"/>
      <c r="G1011" s="2"/>
      <c r="H1011" s="2"/>
      <c r="I1011" s="2"/>
      <c r="J1011" s="2"/>
      <c r="K1011" s="2"/>
      <c r="L1011" s="6"/>
      <c r="M1011" s="6"/>
      <c r="N1011" s="6"/>
      <c r="O1011" s="6"/>
      <c r="P1011" s="6"/>
      <c r="Q1011" s="2"/>
      <c r="R1011" s="2"/>
      <c r="S1011" s="46"/>
      <c r="T1011" s="46"/>
      <c r="U1011" s="46"/>
      <c r="V1011" s="46"/>
      <c r="W1011" s="46"/>
      <c r="X1011" s="2"/>
      <c r="Y1011" s="2"/>
      <c r="Z1011" s="2"/>
      <c r="AA1011" s="2"/>
      <c r="AB1011" s="2"/>
      <c r="AC1011" s="2"/>
      <c r="AD1011" s="2"/>
      <c r="AE1011" s="2"/>
      <c r="AF1011" s="2"/>
      <c r="AG1011" s="2"/>
      <c r="AH1011" s="2"/>
    </row>
    <row r="1012" spans="2:34" x14ac:dyDescent="0.25">
      <c r="B1012" s="46"/>
      <c r="C1012" s="46"/>
      <c r="D1012" s="46"/>
      <c r="E1012" s="46"/>
      <c r="F1012" s="46"/>
      <c r="G1012" s="2"/>
      <c r="H1012" s="2"/>
      <c r="I1012" s="2"/>
      <c r="J1012" s="2"/>
      <c r="K1012" s="2"/>
      <c r="L1012" s="6"/>
      <c r="M1012" s="6"/>
      <c r="N1012" s="6"/>
      <c r="O1012" s="6"/>
      <c r="P1012" s="6"/>
      <c r="Q1012" s="2"/>
      <c r="R1012" s="2"/>
      <c r="S1012" s="46"/>
      <c r="T1012" s="46"/>
      <c r="U1012" s="46"/>
      <c r="V1012" s="46"/>
      <c r="W1012" s="46"/>
      <c r="X1012" s="2"/>
      <c r="Y1012" s="2"/>
      <c r="Z1012" s="2"/>
      <c r="AA1012" s="2"/>
      <c r="AB1012" s="2"/>
      <c r="AC1012" s="2"/>
      <c r="AD1012" s="2"/>
      <c r="AE1012" s="2"/>
      <c r="AF1012" s="2"/>
      <c r="AG1012" s="2"/>
      <c r="AH1012" s="2"/>
    </row>
    <row r="1013" spans="2:34" x14ac:dyDescent="0.25">
      <c r="B1013" s="46"/>
      <c r="C1013" s="46"/>
      <c r="D1013" s="46"/>
      <c r="E1013" s="46"/>
      <c r="F1013" s="46"/>
      <c r="G1013" s="2"/>
      <c r="H1013" s="2"/>
      <c r="I1013" s="2"/>
      <c r="J1013" s="2"/>
      <c r="K1013" s="2"/>
      <c r="L1013" s="6"/>
      <c r="M1013" s="6"/>
      <c r="N1013" s="6"/>
      <c r="O1013" s="6"/>
      <c r="P1013" s="6"/>
      <c r="Q1013" s="2"/>
      <c r="R1013" s="2"/>
      <c r="S1013" s="46"/>
      <c r="T1013" s="46"/>
      <c r="U1013" s="46"/>
      <c r="V1013" s="46"/>
      <c r="W1013" s="46"/>
      <c r="X1013" s="2"/>
      <c r="Y1013" s="2"/>
      <c r="Z1013" s="2"/>
      <c r="AA1013" s="2"/>
      <c r="AB1013" s="2"/>
      <c r="AC1013" s="2"/>
      <c r="AD1013" s="2"/>
      <c r="AE1013" s="2"/>
      <c r="AF1013" s="2"/>
      <c r="AG1013" s="2"/>
      <c r="AH1013" s="2"/>
    </row>
    <row r="1014" spans="2:34" x14ac:dyDescent="0.25">
      <c r="B1014" s="46"/>
      <c r="C1014" s="46"/>
      <c r="D1014" s="46"/>
      <c r="E1014" s="46"/>
      <c r="F1014" s="46"/>
      <c r="G1014" s="2"/>
      <c r="H1014" s="2"/>
      <c r="I1014" s="2"/>
      <c r="J1014" s="2"/>
      <c r="K1014" s="2"/>
      <c r="L1014" s="6"/>
      <c r="M1014" s="6"/>
      <c r="N1014" s="6"/>
      <c r="O1014" s="6"/>
      <c r="P1014" s="6"/>
      <c r="Q1014" s="2"/>
      <c r="R1014" s="2"/>
      <c r="S1014" s="46"/>
      <c r="T1014" s="46"/>
      <c r="U1014" s="46"/>
      <c r="V1014" s="46"/>
      <c r="W1014" s="46"/>
      <c r="X1014" s="2"/>
      <c r="Y1014" s="2"/>
      <c r="Z1014" s="2"/>
      <c r="AA1014" s="2"/>
      <c r="AB1014" s="2"/>
      <c r="AC1014" s="2"/>
      <c r="AD1014" s="2"/>
      <c r="AE1014" s="2"/>
      <c r="AF1014" s="2"/>
      <c r="AG1014" s="2"/>
      <c r="AH1014" s="2"/>
    </row>
    <row r="1015" spans="2:34" x14ac:dyDescent="0.25">
      <c r="B1015" s="46"/>
      <c r="C1015" s="46"/>
      <c r="D1015" s="46"/>
      <c r="E1015" s="46"/>
      <c r="F1015" s="46"/>
      <c r="G1015" s="2"/>
      <c r="H1015" s="2"/>
      <c r="I1015" s="2"/>
      <c r="J1015" s="2"/>
      <c r="K1015" s="2"/>
      <c r="L1015" s="6"/>
      <c r="M1015" s="6"/>
      <c r="N1015" s="6"/>
      <c r="O1015" s="6"/>
      <c r="P1015" s="6"/>
      <c r="Q1015" s="2"/>
      <c r="R1015" s="2"/>
      <c r="S1015" s="46"/>
      <c r="T1015" s="46"/>
      <c r="U1015" s="46"/>
      <c r="V1015" s="46"/>
      <c r="W1015" s="46"/>
      <c r="X1015" s="2"/>
      <c r="Y1015" s="2"/>
      <c r="Z1015" s="2"/>
      <c r="AA1015" s="2"/>
      <c r="AB1015" s="2"/>
      <c r="AC1015" s="2"/>
      <c r="AD1015" s="2"/>
      <c r="AE1015" s="2"/>
      <c r="AF1015" s="2"/>
      <c r="AG1015" s="2"/>
      <c r="AH1015" s="2"/>
    </row>
    <row r="1016" spans="2:34" x14ac:dyDescent="0.25">
      <c r="B1016" s="46"/>
      <c r="C1016" s="46"/>
      <c r="D1016" s="46"/>
      <c r="E1016" s="46"/>
      <c r="F1016" s="46"/>
      <c r="G1016" s="2"/>
      <c r="H1016" s="2"/>
      <c r="I1016" s="2"/>
      <c r="J1016" s="2"/>
      <c r="K1016" s="2"/>
      <c r="L1016" s="6"/>
      <c r="M1016" s="6"/>
      <c r="N1016" s="6"/>
      <c r="O1016" s="6"/>
      <c r="P1016" s="6"/>
      <c r="Q1016" s="2"/>
      <c r="R1016" s="2"/>
      <c r="S1016" s="46"/>
      <c r="T1016" s="46"/>
      <c r="U1016" s="46"/>
      <c r="V1016" s="46"/>
      <c r="W1016" s="46"/>
      <c r="X1016" s="2"/>
      <c r="Y1016" s="2"/>
      <c r="Z1016" s="2"/>
      <c r="AA1016" s="2"/>
      <c r="AB1016" s="2"/>
      <c r="AC1016" s="2"/>
      <c r="AD1016" s="2"/>
      <c r="AE1016" s="2"/>
      <c r="AF1016" s="2"/>
      <c r="AG1016" s="2"/>
      <c r="AH1016" s="2"/>
    </row>
    <row r="1017" spans="2:34" x14ac:dyDescent="0.25">
      <c r="B1017" s="46"/>
      <c r="C1017" s="46"/>
      <c r="D1017" s="46"/>
      <c r="E1017" s="46"/>
      <c r="F1017" s="46"/>
      <c r="G1017" s="2"/>
      <c r="H1017" s="2"/>
      <c r="I1017" s="2"/>
      <c r="J1017" s="2"/>
      <c r="K1017" s="2"/>
      <c r="L1017" s="6"/>
      <c r="M1017" s="6"/>
      <c r="N1017" s="6"/>
      <c r="O1017" s="6"/>
      <c r="P1017" s="6"/>
      <c r="Q1017" s="2"/>
      <c r="R1017" s="2"/>
      <c r="S1017" s="46"/>
      <c r="T1017" s="46"/>
      <c r="U1017" s="46"/>
      <c r="V1017" s="46"/>
      <c r="W1017" s="46"/>
      <c r="X1017" s="2"/>
      <c r="Y1017" s="2"/>
      <c r="Z1017" s="2"/>
      <c r="AA1017" s="2"/>
      <c r="AB1017" s="2"/>
      <c r="AC1017" s="2"/>
      <c r="AD1017" s="2"/>
      <c r="AE1017" s="2"/>
      <c r="AF1017" s="2"/>
      <c r="AG1017" s="2"/>
      <c r="AH1017" s="2"/>
    </row>
    <row r="1018" spans="2:34" x14ac:dyDescent="0.25">
      <c r="B1018" s="46"/>
      <c r="C1018" s="46"/>
      <c r="D1018" s="46"/>
      <c r="E1018" s="46"/>
      <c r="F1018" s="46"/>
      <c r="G1018" s="2"/>
      <c r="H1018" s="2"/>
      <c r="I1018" s="2"/>
      <c r="J1018" s="2"/>
      <c r="K1018" s="2"/>
      <c r="L1018" s="6"/>
      <c r="M1018" s="6"/>
      <c r="N1018" s="6"/>
      <c r="O1018" s="6"/>
      <c r="P1018" s="6"/>
      <c r="Q1018" s="2"/>
      <c r="R1018" s="2"/>
      <c r="S1018" s="46"/>
      <c r="T1018" s="46"/>
      <c r="U1018" s="46"/>
      <c r="V1018" s="46"/>
      <c r="W1018" s="46"/>
      <c r="X1018" s="2"/>
      <c r="Y1018" s="2"/>
      <c r="Z1018" s="2"/>
      <c r="AA1018" s="2"/>
      <c r="AB1018" s="2"/>
      <c r="AC1018" s="2"/>
      <c r="AD1018" s="2"/>
      <c r="AE1018" s="2"/>
      <c r="AF1018" s="2"/>
      <c r="AG1018" s="2"/>
      <c r="AH1018" s="2"/>
    </row>
    <row r="1019" spans="2:34" x14ac:dyDescent="0.25">
      <c r="B1019" s="46"/>
      <c r="C1019" s="46"/>
      <c r="D1019" s="46"/>
      <c r="E1019" s="46"/>
      <c r="F1019" s="46"/>
      <c r="G1019" s="2"/>
      <c r="H1019" s="2"/>
      <c r="I1019" s="2"/>
      <c r="J1019" s="2"/>
      <c r="K1019" s="2"/>
      <c r="L1019" s="6"/>
      <c r="M1019" s="6"/>
      <c r="N1019" s="6"/>
      <c r="O1019" s="6"/>
      <c r="P1019" s="6"/>
      <c r="Q1019" s="2"/>
      <c r="R1019" s="2"/>
      <c r="S1019" s="46"/>
      <c r="T1019" s="46"/>
      <c r="U1019" s="46"/>
      <c r="V1019" s="46"/>
      <c r="W1019" s="46"/>
      <c r="X1019" s="2"/>
      <c r="Y1019" s="2"/>
      <c r="Z1019" s="2"/>
      <c r="AA1019" s="2"/>
      <c r="AB1019" s="2"/>
      <c r="AC1019" s="2"/>
      <c r="AD1019" s="2"/>
      <c r="AE1019" s="2"/>
      <c r="AF1019" s="2"/>
      <c r="AG1019" s="2"/>
      <c r="AH1019" s="2"/>
    </row>
    <row r="1020" spans="2:34" x14ac:dyDescent="0.25">
      <c r="B1020" s="46"/>
      <c r="C1020" s="46"/>
      <c r="D1020" s="46"/>
      <c r="E1020" s="46"/>
      <c r="F1020" s="46"/>
      <c r="G1020" s="2"/>
      <c r="H1020" s="2"/>
      <c r="I1020" s="2"/>
      <c r="J1020" s="2"/>
      <c r="K1020" s="2"/>
      <c r="L1020" s="6"/>
      <c r="M1020" s="6"/>
      <c r="N1020" s="6"/>
      <c r="O1020" s="6"/>
      <c r="P1020" s="6"/>
      <c r="Q1020" s="2"/>
      <c r="R1020" s="2"/>
      <c r="S1020" s="46"/>
      <c r="T1020" s="46"/>
      <c r="U1020" s="46"/>
      <c r="V1020" s="46"/>
      <c r="W1020" s="46"/>
      <c r="X1020" s="2"/>
      <c r="Y1020" s="2"/>
      <c r="Z1020" s="2"/>
      <c r="AA1020" s="2"/>
      <c r="AB1020" s="2"/>
      <c r="AC1020" s="2"/>
      <c r="AD1020" s="2"/>
      <c r="AE1020" s="2"/>
      <c r="AF1020" s="2"/>
      <c r="AG1020" s="2"/>
      <c r="AH1020" s="2"/>
    </row>
    <row r="1021" spans="2:34" x14ac:dyDescent="0.25">
      <c r="B1021" s="46"/>
      <c r="C1021" s="46"/>
      <c r="D1021" s="46"/>
      <c r="E1021" s="46"/>
      <c r="F1021" s="46"/>
      <c r="G1021" s="2"/>
      <c r="H1021" s="2"/>
      <c r="I1021" s="2"/>
      <c r="J1021" s="2"/>
      <c r="K1021" s="2"/>
      <c r="L1021" s="6"/>
      <c r="M1021" s="6"/>
      <c r="N1021" s="6"/>
      <c r="O1021" s="6"/>
      <c r="P1021" s="6"/>
      <c r="Q1021" s="2"/>
      <c r="R1021" s="2"/>
      <c r="S1021" s="46"/>
      <c r="T1021" s="46"/>
      <c r="U1021" s="46"/>
      <c r="V1021" s="46"/>
      <c r="W1021" s="46"/>
      <c r="X1021" s="2"/>
      <c r="Y1021" s="2"/>
      <c r="Z1021" s="2"/>
      <c r="AA1021" s="2"/>
      <c r="AB1021" s="2"/>
      <c r="AC1021" s="2"/>
      <c r="AD1021" s="2"/>
      <c r="AE1021" s="2"/>
      <c r="AF1021" s="2"/>
      <c r="AG1021" s="2"/>
      <c r="AH1021" s="2"/>
    </row>
    <row r="1022" spans="2:34" x14ac:dyDescent="0.25">
      <c r="B1022" s="46"/>
      <c r="C1022" s="46"/>
      <c r="D1022" s="46"/>
      <c r="E1022" s="46"/>
      <c r="F1022" s="46"/>
      <c r="G1022" s="2"/>
      <c r="H1022" s="2"/>
      <c r="I1022" s="2"/>
      <c r="J1022" s="2"/>
      <c r="K1022" s="2"/>
      <c r="L1022" s="6"/>
      <c r="M1022" s="6"/>
      <c r="N1022" s="6"/>
      <c r="O1022" s="6"/>
      <c r="P1022" s="6"/>
      <c r="Q1022" s="2"/>
      <c r="R1022" s="2"/>
      <c r="S1022" s="46"/>
      <c r="T1022" s="46"/>
      <c r="U1022" s="46"/>
      <c r="V1022" s="46"/>
      <c r="W1022" s="46"/>
      <c r="X1022" s="2"/>
      <c r="Y1022" s="2"/>
      <c r="Z1022" s="2"/>
      <c r="AA1022" s="2"/>
      <c r="AB1022" s="2"/>
      <c r="AC1022" s="2"/>
      <c r="AD1022" s="2"/>
      <c r="AE1022" s="2"/>
      <c r="AF1022" s="2"/>
      <c r="AG1022" s="2"/>
      <c r="AH1022" s="2"/>
    </row>
    <row r="1023" spans="2:34" x14ac:dyDescent="0.25">
      <c r="B1023" s="46"/>
      <c r="C1023" s="46"/>
      <c r="D1023" s="46"/>
      <c r="E1023" s="46"/>
      <c r="F1023" s="46"/>
      <c r="G1023" s="2"/>
      <c r="H1023" s="2"/>
      <c r="I1023" s="2"/>
      <c r="J1023" s="2"/>
      <c r="K1023" s="2"/>
      <c r="L1023" s="6"/>
      <c r="M1023" s="6"/>
      <c r="N1023" s="6"/>
      <c r="O1023" s="6"/>
      <c r="P1023" s="6"/>
      <c r="Q1023" s="2"/>
      <c r="R1023" s="2"/>
      <c r="S1023" s="46"/>
      <c r="T1023" s="46"/>
      <c r="U1023" s="46"/>
      <c r="V1023" s="46"/>
      <c r="W1023" s="46"/>
      <c r="X1023" s="2"/>
      <c r="Y1023" s="2"/>
      <c r="Z1023" s="2"/>
      <c r="AA1023" s="2"/>
      <c r="AB1023" s="2"/>
      <c r="AC1023" s="2"/>
      <c r="AD1023" s="2"/>
      <c r="AE1023" s="2"/>
      <c r="AF1023" s="2"/>
      <c r="AG1023" s="2"/>
      <c r="AH1023" s="2"/>
    </row>
    <row r="1024" spans="2:34" x14ac:dyDescent="0.25">
      <c r="B1024" s="46"/>
      <c r="C1024" s="46"/>
      <c r="D1024" s="46"/>
      <c r="E1024" s="46"/>
      <c r="F1024" s="46"/>
      <c r="G1024" s="2"/>
      <c r="H1024" s="2"/>
      <c r="I1024" s="2"/>
      <c r="J1024" s="2"/>
      <c r="K1024" s="2"/>
      <c r="L1024" s="6"/>
      <c r="M1024" s="6"/>
      <c r="N1024" s="6"/>
      <c r="O1024" s="6"/>
      <c r="P1024" s="6"/>
      <c r="Q1024" s="2"/>
      <c r="R1024" s="2"/>
      <c r="S1024" s="46"/>
      <c r="T1024" s="46"/>
      <c r="U1024" s="46"/>
      <c r="V1024" s="46"/>
      <c r="W1024" s="46"/>
      <c r="X1024" s="2"/>
      <c r="Y1024" s="2"/>
      <c r="Z1024" s="2"/>
      <c r="AA1024" s="2"/>
      <c r="AB1024" s="2"/>
      <c r="AC1024" s="2"/>
      <c r="AD1024" s="2"/>
      <c r="AE1024" s="2"/>
      <c r="AF1024" s="2"/>
      <c r="AG1024" s="2"/>
      <c r="AH1024" s="2"/>
    </row>
    <row r="1025" spans="2:34" x14ac:dyDescent="0.25">
      <c r="B1025" s="46"/>
      <c r="C1025" s="46"/>
      <c r="D1025" s="46"/>
      <c r="E1025" s="46"/>
      <c r="F1025" s="46"/>
      <c r="G1025" s="2"/>
      <c r="H1025" s="2"/>
      <c r="I1025" s="2"/>
      <c r="J1025" s="2"/>
      <c r="K1025" s="2"/>
      <c r="L1025" s="6"/>
      <c r="M1025" s="6"/>
      <c r="N1025" s="6"/>
      <c r="O1025" s="6"/>
      <c r="P1025" s="6"/>
      <c r="Q1025" s="2"/>
      <c r="R1025" s="2"/>
      <c r="S1025" s="46"/>
      <c r="T1025" s="46"/>
      <c r="U1025" s="46"/>
      <c r="V1025" s="46"/>
      <c r="W1025" s="46"/>
      <c r="X1025" s="2"/>
      <c r="Y1025" s="2"/>
      <c r="Z1025" s="2"/>
      <c r="AA1025" s="2"/>
      <c r="AB1025" s="2"/>
      <c r="AC1025" s="2"/>
      <c r="AD1025" s="2"/>
      <c r="AE1025" s="2"/>
      <c r="AF1025" s="2"/>
      <c r="AG1025" s="2"/>
      <c r="AH1025" s="2"/>
    </row>
    <row r="1026" spans="2:34" x14ac:dyDescent="0.25">
      <c r="B1026" s="46"/>
      <c r="C1026" s="46"/>
      <c r="D1026" s="46"/>
      <c r="E1026" s="46"/>
      <c r="F1026" s="46"/>
      <c r="G1026" s="2"/>
      <c r="H1026" s="2"/>
      <c r="I1026" s="2"/>
      <c r="J1026" s="2"/>
      <c r="K1026" s="2"/>
      <c r="L1026" s="6"/>
      <c r="M1026" s="6"/>
      <c r="N1026" s="6"/>
      <c r="O1026" s="6"/>
      <c r="P1026" s="6"/>
      <c r="Q1026" s="2"/>
      <c r="R1026" s="2"/>
      <c r="S1026" s="46"/>
      <c r="T1026" s="46"/>
      <c r="U1026" s="46"/>
      <c r="V1026" s="46"/>
      <c r="W1026" s="46"/>
      <c r="X1026" s="2"/>
      <c r="Y1026" s="2"/>
      <c r="Z1026" s="2"/>
      <c r="AA1026" s="2"/>
      <c r="AB1026" s="2"/>
      <c r="AC1026" s="2"/>
      <c r="AD1026" s="2"/>
      <c r="AE1026" s="2"/>
      <c r="AF1026" s="2"/>
      <c r="AG1026" s="2"/>
      <c r="AH1026" s="2"/>
    </row>
    <row r="1027" spans="2:34" x14ac:dyDescent="0.25">
      <c r="B1027" s="46"/>
      <c r="C1027" s="46"/>
      <c r="D1027" s="46"/>
      <c r="E1027" s="46"/>
      <c r="F1027" s="46"/>
      <c r="G1027" s="2"/>
      <c r="H1027" s="2"/>
      <c r="I1027" s="2"/>
      <c r="J1027" s="2"/>
      <c r="K1027" s="2"/>
      <c r="L1027" s="6"/>
      <c r="M1027" s="6"/>
      <c r="N1027" s="6"/>
      <c r="O1027" s="6"/>
      <c r="P1027" s="6"/>
      <c r="Q1027" s="2"/>
      <c r="R1027" s="2"/>
      <c r="S1027" s="46"/>
      <c r="T1027" s="46"/>
      <c r="U1027" s="46"/>
      <c r="V1027" s="46"/>
      <c r="W1027" s="46"/>
      <c r="X1027" s="2"/>
      <c r="Y1027" s="2"/>
      <c r="Z1027" s="2"/>
      <c r="AA1027" s="2"/>
      <c r="AB1027" s="2"/>
      <c r="AC1027" s="2"/>
      <c r="AD1027" s="2"/>
      <c r="AE1027" s="2"/>
      <c r="AF1027" s="2"/>
      <c r="AG1027" s="2"/>
      <c r="AH1027" s="2"/>
    </row>
    <row r="1028" spans="2:34" x14ac:dyDescent="0.25">
      <c r="B1028" s="46"/>
      <c r="C1028" s="46"/>
      <c r="D1028" s="46"/>
      <c r="E1028" s="46"/>
      <c r="F1028" s="46"/>
      <c r="G1028" s="2"/>
      <c r="H1028" s="2"/>
      <c r="I1028" s="2"/>
      <c r="J1028" s="2"/>
      <c r="K1028" s="2"/>
      <c r="L1028" s="6"/>
      <c r="M1028" s="6"/>
      <c r="N1028" s="6"/>
      <c r="O1028" s="6"/>
      <c r="P1028" s="6"/>
      <c r="Q1028" s="2"/>
      <c r="R1028" s="2"/>
      <c r="S1028" s="46"/>
      <c r="T1028" s="46"/>
      <c r="U1028" s="46"/>
      <c r="V1028" s="46"/>
      <c r="W1028" s="46"/>
      <c r="X1028" s="2"/>
      <c r="Y1028" s="2"/>
      <c r="Z1028" s="2"/>
      <c r="AA1028" s="2"/>
      <c r="AB1028" s="2"/>
      <c r="AC1028" s="2"/>
      <c r="AD1028" s="2"/>
      <c r="AE1028" s="2"/>
      <c r="AF1028" s="2"/>
      <c r="AG1028" s="2"/>
      <c r="AH1028" s="2"/>
    </row>
    <row r="1029" spans="2:34" x14ac:dyDescent="0.25">
      <c r="B1029" s="46"/>
      <c r="C1029" s="46"/>
      <c r="D1029" s="46"/>
      <c r="E1029" s="46"/>
      <c r="F1029" s="46"/>
      <c r="G1029" s="2"/>
      <c r="H1029" s="2"/>
      <c r="I1029" s="2"/>
      <c r="J1029" s="2"/>
      <c r="K1029" s="2"/>
      <c r="L1029" s="6"/>
      <c r="M1029" s="6"/>
      <c r="N1029" s="6"/>
      <c r="O1029" s="6"/>
      <c r="P1029" s="6"/>
      <c r="Q1029" s="2"/>
      <c r="R1029" s="2"/>
      <c r="S1029" s="46"/>
      <c r="T1029" s="46"/>
      <c r="U1029" s="46"/>
      <c r="V1029" s="46"/>
      <c r="W1029" s="46"/>
      <c r="X1029" s="2"/>
      <c r="Y1029" s="2"/>
      <c r="Z1029" s="2"/>
      <c r="AA1029" s="2"/>
      <c r="AB1029" s="2"/>
      <c r="AC1029" s="2"/>
      <c r="AD1029" s="2"/>
      <c r="AE1029" s="2"/>
      <c r="AF1029" s="2"/>
      <c r="AG1029" s="2"/>
      <c r="AH1029" s="2"/>
    </row>
    <row r="1030" spans="2:34" x14ac:dyDescent="0.25">
      <c r="B1030" s="46"/>
      <c r="C1030" s="46"/>
      <c r="D1030" s="46"/>
      <c r="E1030" s="46"/>
      <c r="F1030" s="46"/>
      <c r="G1030" s="2"/>
      <c r="H1030" s="2"/>
      <c r="I1030" s="2"/>
      <c r="J1030" s="2"/>
      <c r="K1030" s="2"/>
      <c r="L1030" s="6"/>
      <c r="M1030" s="6"/>
      <c r="N1030" s="6"/>
      <c r="O1030" s="6"/>
      <c r="P1030" s="6"/>
      <c r="Q1030" s="2"/>
      <c r="R1030" s="2"/>
      <c r="S1030" s="46"/>
      <c r="T1030" s="46"/>
      <c r="U1030" s="46"/>
      <c r="V1030" s="46"/>
      <c r="W1030" s="46"/>
      <c r="X1030" s="2"/>
      <c r="Y1030" s="2"/>
      <c r="Z1030" s="2"/>
      <c r="AA1030" s="2"/>
      <c r="AB1030" s="2"/>
      <c r="AC1030" s="2"/>
      <c r="AD1030" s="2"/>
      <c r="AE1030" s="2"/>
      <c r="AF1030" s="2"/>
      <c r="AG1030" s="2"/>
      <c r="AH1030" s="2"/>
    </row>
    <row r="1031" spans="2:34" x14ac:dyDescent="0.25">
      <c r="B1031" s="46"/>
      <c r="C1031" s="46"/>
      <c r="D1031" s="46"/>
      <c r="E1031" s="46"/>
      <c r="F1031" s="46"/>
      <c r="G1031" s="2"/>
      <c r="H1031" s="2"/>
      <c r="I1031" s="2"/>
      <c r="J1031" s="2"/>
      <c r="K1031" s="2"/>
      <c r="L1031" s="6"/>
      <c r="M1031" s="6"/>
      <c r="N1031" s="6"/>
      <c r="O1031" s="6"/>
      <c r="P1031" s="6"/>
      <c r="Q1031" s="2"/>
      <c r="R1031" s="2"/>
      <c r="S1031" s="46"/>
      <c r="T1031" s="46"/>
      <c r="U1031" s="46"/>
      <c r="V1031" s="46"/>
      <c r="W1031" s="46"/>
      <c r="X1031" s="2"/>
      <c r="Y1031" s="2"/>
      <c r="Z1031" s="2"/>
      <c r="AA1031" s="2"/>
      <c r="AB1031" s="2"/>
      <c r="AC1031" s="2"/>
      <c r="AD1031" s="2"/>
      <c r="AE1031" s="2"/>
      <c r="AF1031" s="2"/>
      <c r="AG1031" s="2"/>
      <c r="AH1031" s="2"/>
    </row>
    <row r="1032" spans="2:34" x14ac:dyDescent="0.25">
      <c r="B1032" s="46"/>
      <c r="C1032" s="46"/>
      <c r="D1032" s="46"/>
      <c r="E1032" s="46"/>
      <c r="F1032" s="46"/>
      <c r="G1032" s="2"/>
      <c r="H1032" s="2"/>
      <c r="I1032" s="2"/>
      <c r="J1032" s="2"/>
      <c r="K1032" s="2"/>
      <c r="L1032" s="6"/>
      <c r="M1032" s="6"/>
      <c r="N1032" s="6"/>
      <c r="O1032" s="6"/>
      <c r="P1032" s="6"/>
      <c r="Q1032" s="2"/>
      <c r="R1032" s="2"/>
      <c r="S1032" s="46"/>
      <c r="T1032" s="46"/>
      <c r="U1032" s="46"/>
      <c r="V1032" s="46"/>
      <c r="W1032" s="46"/>
      <c r="X1032" s="2"/>
      <c r="Y1032" s="2"/>
      <c r="Z1032" s="2"/>
      <c r="AA1032" s="2"/>
      <c r="AB1032" s="2"/>
      <c r="AC1032" s="2"/>
      <c r="AD1032" s="2"/>
      <c r="AE1032" s="2"/>
      <c r="AF1032" s="2"/>
      <c r="AG1032" s="2"/>
      <c r="AH1032" s="2"/>
    </row>
    <row r="1033" spans="2:34" x14ac:dyDescent="0.25">
      <c r="B1033" s="46"/>
      <c r="C1033" s="46"/>
      <c r="D1033" s="46"/>
      <c r="E1033" s="46"/>
      <c r="F1033" s="46"/>
      <c r="G1033" s="2"/>
      <c r="H1033" s="2"/>
      <c r="I1033" s="2"/>
      <c r="J1033" s="2"/>
      <c r="K1033" s="2"/>
      <c r="L1033" s="6"/>
      <c r="M1033" s="6"/>
      <c r="N1033" s="6"/>
      <c r="O1033" s="6"/>
      <c r="P1033" s="6"/>
      <c r="Q1033" s="2"/>
      <c r="R1033" s="2"/>
      <c r="S1033" s="46"/>
      <c r="T1033" s="46"/>
      <c r="U1033" s="46"/>
      <c r="V1033" s="46"/>
      <c r="W1033" s="46"/>
      <c r="X1033" s="2"/>
      <c r="Y1033" s="2"/>
      <c r="Z1033" s="2"/>
      <c r="AA1033" s="2"/>
      <c r="AB1033" s="2"/>
      <c r="AC1033" s="2"/>
      <c r="AD1033" s="2"/>
      <c r="AE1033" s="2"/>
      <c r="AF1033" s="2"/>
      <c r="AG1033" s="2"/>
      <c r="AH1033" s="2"/>
    </row>
    <row r="1034" spans="2:34" x14ac:dyDescent="0.25">
      <c r="B1034" s="46"/>
      <c r="C1034" s="46"/>
      <c r="D1034" s="46"/>
      <c r="E1034" s="46"/>
      <c r="F1034" s="46"/>
      <c r="G1034" s="2"/>
      <c r="H1034" s="2"/>
      <c r="I1034" s="2"/>
      <c r="J1034" s="2"/>
      <c r="K1034" s="2"/>
      <c r="L1034" s="6"/>
      <c r="M1034" s="6"/>
      <c r="N1034" s="6"/>
      <c r="O1034" s="6"/>
      <c r="P1034" s="6"/>
      <c r="Q1034" s="2"/>
      <c r="R1034" s="2"/>
      <c r="S1034" s="46"/>
      <c r="T1034" s="46"/>
      <c r="U1034" s="46"/>
      <c r="V1034" s="46"/>
      <c r="W1034" s="46"/>
      <c r="X1034" s="2"/>
      <c r="Y1034" s="2"/>
      <c r="Z1034" s="2"/>
      <c r="AA1034" s="2"/>
      <c r="AB1034" s="2"/>
      <c r="AC1034" s="2"/>
      <c r="AD1034" s="2"/>
      <c r="AE1034" s="2"/>
      <c r="AF1034" s="2"/>
      <c r="AG1034" s="2"/>
      <c r="AH1034" s="2"/>
    </row>
    <row r="1035" spans="2:34" x14ac:dyDescent="0.25">
      <c r="B1035" s="46"/>
      <c r="C1035" s="46"/>
      <c r="D1035" s="46"/>
      <c r="E1035" s="46"/>
      <c r="F1035" s="46"/>
      <c r="G1035" s="2"/>
      <c r="H1035" s="2"/>
      <c r="I1035" s="2"/>
      <c r="J1035" s="2"/>
      <c r="K1035" s="2"/>
      <c r="L1035" s="6"/>
      <c r="M1035" s="6"/>
      <c r="N1035" s="6"/>
      <c r="O1035" s="6"/>
      <c r="P1035" s="6"/>
      <c r="Q1035" s="2"/>
      <c r="R1035" s="2"/>
      <c r="S1035" s="46"/>
      <c r="T1035" s="46"/>
      <c r="U1035" s="46"/>
      <c r="V1035" s="46"/>
      <c r="W1035" s="46"/>
      <c r="X1035" s="2"/>
      <c r="Y1035" s="2"/>
      <c r="Z1035" s="2"/>
      <c r="AA1035" s="2"/>
      <c r="AB1035" s="2"/>
      <c r="AC1035" s="2"/>
      <c r="AD1035" s="2"/>
      <c r="AE1035" s="2"/>
      <c r="AF1035" s="2"/>
      <c r="AG1035" s="2"/>
      <c r="AH1035" s="2"/>
    </row>
    <row r="1036" spans="2:34" x14ac:dyDescent="0.25">
      <c r="B1036" s="46"/>
      <c r="C1036" s="46"/>
      <c r="D1036" s="46"/>
      <c r="E1036" s="46"/>
      <c r="F1036" s="46"/>
      <c r="G1036" s="2"/>
      <c r="H1036" s="2"/>
      <c r="I1036" s="2"/>
      <c r="J1036" s="2"/>
      <c r="K1036" s="2"/>
      <c r="L1036" s="6"/>
      <c r="M1036" s="6"/>
      <c r="N1036" s="6"/>
      <c r="O1036" s="6"/>
      <c r="P1036" s="6"/>
      <c r="Q1036" s="2"/>
      <c r="R1036" s="2"/>
      <c r="S1036" s="46"/>
      <c r="T1036" s="46"/>
      <c r="U1036" s="46"/>
      <c r="V1036" s="46"/>
      <c r="W1036" s="46"/>
      <c r="X1036" s="2"/>
      <c r="Y1036" s="2"/>
      <c r="Z1036" s="2"/>
      <c r="AA1036" s="2"/>
      <c r="AB1036" s="2"/>
      <c r="AC1036" s="2"/>
      <c r="AD1036" s="2"/>
      <c r="AE1036" s="2"/>
      <c r="AF1036" s="2"/>
      <c r="AG1036" s="2"/>
      <c r="AH1036" s="2"/>
    </row>
    <row r="1037" spans="2:34" x14ac:dyDescent="0.25">
      <c r="B1037" s="46"/>
      <c r="C1037" s="46"/>
      <c r="D1037" s="46"/>
      <c r="E1037" s="46"/>
      <c r="F1037" s="46"/>
      <c r="G1037" s="2"/>
      <c r="H1037" s="2"/>
      <c r="I1037" s="2"/>
      <c r="J1037" s="2"/>
      <c r="K1037" s="2"/>
      <c r="L1037" s="6"/>
      <c r="M1037" s="6"/>
      <c r="N1037" s="6"/>
      <c r="O1037" s="6"/>
      <c r="P1037" s="6"/>
      <c r="Q1037" s="2"/>
      <c r="R1037" s="2"/>
      <c r="S1037" s="46"/>
      <c r="T1037" s="46"/>
      <c r="U1037" s="46"/>
      <c r="V1037" s="46"/>
      <c r="W1037" s="46"/>
      <c r="X1037" s="2"/>
      <c r="Y1037" s="2"/>
      <c r="Z1037" s="2"/>
      <c r="AA1037" s="2"/>
      <c r="AB1037" s="2"/>
      <c r="AC1037" s="2"/>
      <c r="AD1037" s="2"/>
      <c r="AE1037" s="2"/>
      <c r="AF1037" s="2"/>
      <c r="AG1037" s="2"/>
      <c r="AH1037" s="2"/>
    </row>
    <row r="1038" spans="2:34" x14ac:dyDescent="0.25">
      <c r="B1038" s="46"/>
      <c r="C1038" s="46"/>
      <c r="D1038" s="46"/>
      <c r="E1038" s="46"/>
      <c r="F1038" s="46"/>
      <c r="G1038" s="2"/>
      <c r="H1038" s="2"/>
      <c r="I1038" s="2"/>
      <c r="J1038" s="2"/>
      <c r="K1038" s="2"/>
      <c r="L1038" s="6"/>
      <c r="M1038" s="6"/>
      <c r="N1038" s="6"/>
      <c r="O1038" s="6"/>
      <c r="P1038" s="6"/>
      <c r="Q1038" s="2"/>
      <c r="R1038" s="2"/>
      <c r="S1038" s="46"/>
      <c r="T1038" s="46"/>
      <c r="U1038" s="46"/>
      <c r="V1038" s="46"/>
      <c r="W1038" s="46"/>
      <c r="X1038" s="2"/>
      <c r="Y1038" s="2"/>
      <c r="Z1038" s="2"/>
      <c r="AA1038" s="2"/>
      <c r="AB1038" s="2"/>
      <c r="AC1038" s="2"/>
      <c r="AD1038" s="2"/>
      <c r="AE1038" s="2"/>
      <c r="AF1038" s="2"/>
      <c r="AG1038" s="2"/>
      <c r="AH1038" s="2"/>
    </row>
    <row r="1039" spans="2:34" x14ac:dyDescent="0.25">
      <c r="B1039" s="46"/>
      <c r="C1039" s="46"/>
      <c r="D1039" s="46"/>
      <c r="E1039" s="46"/>
      <c r="F1039" s="46"/>
      <c r="G1039" s="2"/>
      <c r="H1039" s="2"/>
      <c r="I1039" s="2"/>
      <c r="J1039" s="2"/>
      <c r="K1039" s="2"/>
      <c r="L1039" s="6"/>
      <c r="M1039" s="6"/>
      <c r="N1039" s="6"/>
      <c r="O1039" s="6"/>
      <c r="P1039" s="6"/>
      <c r="Q1039" s="2"/>
      <c r="R1039" s="2"/>
      <c r="S1039" s="46"/>
      <c r="T1039" s="46"/>
      <c r="U1039" s="46"/>
      <c r="V1039" s="46"/>
      <c r="W1039" s="46"/>
      <c r="X1039" s="2"/>
      <c r="Y1039" s="2"/>
      <c r="Z1039" s="2"/>
      <c r="AA1039" s="2"/>
      <c r="AB1039" s="2"/>
      <c r="AC1039" s="2"/>
      <c r="AD1039" s="2"/>
      <c r="AE1039" s="2"/>
      <c r="AF1039" s="2"/>
      <c r="AG1039" s="2"/>
      <c r="AH1039" s="2"/>
    </row>
    <row r="1040" spans="2:34" x14ac:dyDescent="0.25">
      <c r="B1040" s="46"/>
      <c r="C1040" s="46"/>
      <c r="D1040" s="46"/>
      <c r="E1040" s="46"/>
      <c r="F1040" s="46"/>
      <c r="G1040" s="2"/>
      <c r="H1040" s="2"/>
      <c r="I1040" s="2"/>
      <c r="J1040" s="2"/>
      <c r="K1040" s="2"/>
      <c r="L1040" s="6"/>
      <c r="M1040" s="6"/>
      <c r="N1040" s="6"/>
      <c r="O1040" s="6"/>
      <c r="P1040" s="6"/>
      <c r="Q1040" s="2"/>
      <c r="R1040" s="2"/>
      <c r="S1040" s="46"/>
      <c r="T1040" s="46"/>
      <c r="U1040" s="46"/>
      <c r="V1040" s="46"/>
      <c r="W1040" s="46"/>
      <c r="X1040" s="2"/>
      <c r="Y1040" s="2"/>
      <c r="Z1040" s="2"/>
      <c r="AA1040" s="2"/>
      <c r="AB1040" s="2"/>
      <c r="AC1040" s="2"/>
      <c r="AD1040" s="2"/>
      <c r="AE1040" s="2"/>
      <c r="AF1040" s="2"/>
      <c r="AG1040" s="2"/>
      <c r="AH1040" s="2"/>
    </row>
    <row r="1041" spans="2:34" x14ac:dyDescent="0.25">
      <c r="B1041" s="46"/>
      <c r="C1041" s="46"/>
      <c r="D1041" s="46"/>
      <c r="E1041" s="46"/>
      <c r="F1041" s="46"/>
      <c r="G1041" s="2"/>
      <c r="H1041" s="2"/>
      <c r="I1041" s="2"/>
      <c r="J1041" s="2"/>
      <c r="K1041" s="2"/>
      <c r="L1041" s="6"/>
      <c r="M1041" s="6"/>
      <c r="N1041" s="6"/>
      <c r="O1041" s="6"/>
      <c r="P1041" s="6"/>
      <c r="Q1041" s="2"/>
      <c r="R1041" s="2"/>
      <c r="S1041" s="46"/>
      <c r="T1041" s="46"/>
      <c r="U1041" s="46"/>
      <c r="V1041" s="46"/>
      <c r="W1041" s="46"/>
      <c r="X1041" s="2"/>
      <c r="Y1041" s="2"/>
      <c r="Z1041" s="2"/>
      <c r="AA1041" s="2"/>
      <c r="AB1041" s="2"/>
      <c r="AC1041" s="2"/>
      <c r="AD1041" s="2"/>
      <c r="AE1041" s="2"/>
      <c r="AF1041" s="2"/>
      <c r="AG1041" s="2"/>
      <c r="AH1041" s="2"/>
    </row>
    <row r="1042" spans="2:34" x14ac:dyDescent="0.25">
      <c r="B1042" s="46"/>
      <c r="C1042" s="46"/>
      <c r="D1042" s="46"/>
      <c r="E1042" s="46"/>
      <c r="F1042" s="46"/>
      <c r="G1042" s="2"/>
      <c r="H1042" s="2"/>
      <c r="I1042" s="2"/>
      <c r="J1042" s="2"/>
      <c r="K1042" s="2"/>
      <c r="L1042" s="6"/>
      <c r="M1042" s="6"/>
      <c r="N1042" s="6"/>
      <c r="O1042" s="6"/>
      <c r="P1042" s="6"/>
      <c r="Q1042" s="2"/>
      <c r="R1042" s="2"/>
      <c r="S1042" s="46"/>
      <c r="T1042" s="46"/>
      <c r="U1042" s="46"/>
      <c r="V1042" s="46"/>
      <c r="W1042" s="46"/>
      <c r="X1042" s="2"/>
      <c r="Y1042" s="2"/>
      <c r="Z1042" s="2"/>
      <c r="AA1042" s="2"/>
      <c r="AB1042" s="2"/>
      <c r="AC1042" s="2"/>
      <c r="AD1042" s="2"/>
      <c r="AE1042" s="2"/>
      <c r="AF1042" s="2"/>
      <c r="AG1042" s="2"/>
      <c r="AH1042" s="2"/>
    </row>
    <row r="1043" spans="2:34" x14ac:dyDescent="0.25">
      <c r="B1043" s="46"/>
      <c r="C1043" s="46"/>
      <c r="D1043" s="46"/>
      <c r="E1043" s="46"/>
      <c r="F1043" s="46"/>
      <c r="G1043" s="2"/>
      <c r="H1043" s="2"/>
      <c r="I1043" s="2"/>
      <c r="J1043" s="2"/>
      <c r="K1043" s="2"/>
      <c r="L1043" s="6"/>
      <c r="M1043" s="6"/>
      <c r="N1043" s="6"/>
      <c r="O1043" s="6"/>
      <c r="P1043" s="6"/>
      <c r="Q1043" s="2"/>
      <c r="R1043" s="2"/>
      <c r="S1043" s="46"/>
      <c r="T1043" s="46"/>
      <c r="U1043" s="46"/>
      <c r="V1043" s="46"/>
      <c r="W1043" s="46"/>
      <c r="X1043" s="2"/>
      <c r="Y1043" s="2"/>
      <c r="Z1043" s="2"/>
      <c r="AA1043" s="2"/>
      <c r="AB1043" s="2"/>
      <c r="AC1043" s="2"/>
      <c r="AD1043" s="2"/>
      <c r="AE1043" s="2"/>
      <c r="AF1043" s="2"/>
      <c r="AG1043" s="2"/>
      <c r="AH1043" s="2"/>
    </row>
    <row r="1044" spans="2:34" x14ac:dyDescent="0.25">
      <c r="B1044" s="46"/>
      <c r="C1044" s="46"/>
      <c r="D1044" s="46"/>
      <c r="E1044" s="46"/>
      <c r="F1044" s="46"/>
      <c r="G1044" s="2"/>
      <c r="H1044" s="2"/>
      <c r="I1044" s="2"/>
      <c r="J1044" s="2"/>
      <c r="K1044" s="2"/>
      <c r="L1044" s="6"/>
      <c r="M1044" s="6"/>
      <c r="N1044" s="6"/>
      <c r="O1044" s="6"/>
      <c r="P1044" s="6"/>
      <c r="Q1044" s="2"/>
      <c r="R1044" s="2"/>
      <c r="S1044" s="46"/>
      <c r="T1044" s="46"/>
      <c r="U1044" s="46"/>
      <c r="V1044" s="46"/>
      <c r="W1044" s="46"/>
      <c r="X1044" s="2"/>
      <c r="Y1044" s="2"/>
      <c r="Z1044" s="2"/>
      <c r="AA1044" s="2"/>
      <c r="AB1044" s="2"/>
      <c r="AC1044" s="2"/>
      <c r="AD1044" s="2"/>
      <c r="AE1044" s="2"/>
      <c r="AF1044" s="2"/>
      <c r="AG1044" s="2"/>
      <c r="AH1044" s="2"/>
    </row>
    <row r="1045" spans="2:34" x14ac:dyDescent="0.25">
      <c r="B1045" s="46"/>
      <c r="C1045" s="46"/>
      <c r="D1045" s="46"/>
      <c r="E1045" s="46"/>
      <c r="F1045" s="46"/>
      <c r="G1045" s="2"/>
      <c r="H1045" s="2"/>
      <c r="I1045" s="2"/>
      <c r="J1045" s="2"/>
      <c r="K1045" s="2"/>
      <c r="L1045" s="6"/>
      <c r="M1045" s="6"/>
      <c r="N1045" s="6"/>
      <c r="O1045" s="6"/>
      <c r="P1045" s="6"/>
      <c r="Q1045" s="2"/>
      <c r="R1045" s="2"/>
      <c r="S1045" s="46"/>
      <c r="T1045" s="46"/>
      <c r="U1045" s="46"/>
      <c r="V1045" s="46"/>
      <c r="W1045" s="46"/>
      <c r="X1045" s="2"/>
      <c r="Y1045" s="2"/>
      <c r="Z1045" s="2"/>
      <c r="AA1045" s="2"/>
      <c r="AB1045" s="2"/>
      <c r="AC1045" s="2"/>
      <c r="AD1045" s="2"/>
      <c r="AE1045" s="2"/>
      <c r="AF1045" s="2"/>
      <c r="AG1045" s="2"/>
      <c r="AH1045" s="2"/>
    </row>
    <row r="1046" spans="2:34" x14ac:dyDescent="0.25">
      <c r="B1046" s="46"/>
      <c r="C1046" s="46"/>
      <c r="D1046" s="46"/>
      <c r="E1046" s="46"/>
      <c r="F1046" s="46"/>
      <c r="G1046" s="2"/>
      <c r="H1046" s="2"/>
      <c r="I1046" s="2"/>
      <c r="J1046" s="2"/>
      <c r="K1046" s="2"/>
      <c r="L1046" s="6"/>
      <c r="M1046" s="6"/>
      <c r="N1046" s="6"/>
      <c r="O1046" s="6"/>
      <c r="P1046" s="6"/>
      <c r="Q1046" s="2"/>
      <c r="R1046" s="2"/>
      <c r="S1046" s="46"/>
      <c r="T1046" s="46"/>
      <c r="U1046" s="46"/>
      <c r="V1046" s="46"/>
      <c r="W1046" s="46"/>
      <c r="X1046" s="2"/>
      <c r="Y1046" s="2"/>
      <c r="Z1046" s="2"/>
      <c r="AA1046" s="2"/>
      <c r="AB1046" s="2"/>
      <c r="AC1046" s="2"/>
      <c r="AD1046" s="2"/>
      <c r="AE1046" s="2"/>
      <c r="AF1046" s="2"/>
      <c r="AG1046" s="2"/>
      <c r="AH1046" s="2"/>
    </row>
    <row r="1047" spans="2:34" x14ac:dyDescent="0.25">
      <c r="B1047" s="46"/>
      <c r="C1047" s="46"/>
      <c r="D1047" s="46"/>
      <c r="E1047" s="46"/>
      <c r="F1047" s="46"/>
      <c r="G1047" s="2"/>
      <c r="H1047" s="2"/>
      <c r="I1047" s="2"/>
      <c r="J1047" s="2"/>
      <c r="K1047" s="2"/>
      <c r="L1047" s="6"/>
      <c r="M1047" s="6"/>
      <c r="N1047" s="6"/>
      <c r="O1047" s="6"/>
      <c r="P1047" s="6"/>
      <c r="Q1047" s="2"/>
      <c r="R1047" s="2"/>
      <c r="S1047" s="46"/>
      <c r="T1047" s="46"/>
      <c r="U1047" s="46"/>
      <c r="V1047" s="46"/>
      <c r="W1047" s="46"/>
      <c r="X1047" s="2"/>
      <c r="Y1047" s="2"/>
      <c r="Z1047" s="2"/>
      <c r="AA1047" s="2"/>
      <c r="AB1047" s="2"/>
      <c r="AC1047" s="2"/>
      <c r="AD1047" s="2"/>
      <c r="AE1047" s="2"/>
      <c r="AF1047" s="2"/>
      <c r="AG1047" s="2"/>
      <c r="AH1047" s="2"/>
    </row>
    <row r="1048" spans="2:34" x14ac:dyDescent="0.25">
      <c r="B1048" s="46"/>
      <c r="C1048" s="46"/>
      <c r="D1048" s="46"/>
      <c r="E1048" s="46"/>
      <c r="F1048" s="46"/>
      <c r="G1048" s="2"/>
      <c r="H1048" s="2"/>
      <c r="I1048" s="2"/>
      <c r="J1048" s="2"/>
      <c r="K1048" s="2"/>
      <c r="L1048" s="6"/>
      <c r="M1048" s="6"/>
      <c r="N1048" s="6"/>
      <c r="O1048" s="6"/>
      <c r="P1048" s="6"/>
      <c r="Q1048" s="2"/>
      <c r="R1048" s="2"/>
      <c r="S1048" s="46"/>
      <c r="T1048" s="46"/>
      <c r="U1048" s="46"/>
      <c r="V1048" s="46"/>
      <c r="W1048" s="46"/>
      <c r="X1048" s="2"/>
      <c r="Y1048" s="2"/>
      <c r="Z1048" s="2"/>
      <c r="AA1048" s="2"/>
      <c r="AB1048" s="2"/>
      <c r="AC1048" s="2"/>
      <c r="AD1048" s="2"/>
      <c r="AE1048" s="2"/>
      <c r="AF1048" s="2"/>
      <c r="AG1048" s="2"/>
      <c r="AH1048" s="2"/>
    </row>
    <row r="1049" spans="2:34" x14ac:dyDescent="0.25">
      <c r="B1049" s="46"/>
      <c r="C1049" s="46"/>
      <c r="D1049" s="46"/>
      <c r="E1049" s="46"/>
      <c r="F1049" s="46"/>
      <c r="G1049" s="2"/>
      <c r="H1049" s="2"/>
      <c r="I1049" s="2"/>
      <c r="J1049" s="2"/>
      <c r="K1049" s="2"/>
      <c r="L1049" s="6"/>
      <c r="M1049" s="6"/>
      <c r="N1049" s="6"/>
      <c r="O1049" s="6"/>
      <c r="P1049" s="6"/>
      <c r="Q1049" s="2"/>
      <c r="R1049" s="2"/>
      <c r="S1049" s="46"/>
      <c r="T1049" s="46"/>
      <c r="U1049" s="46"/>
      <c r="V1049" s="46"/>
      <c r="W1049" s="46"/>
      <c r="X1049" s="2"/>
      <c r="Y1049" s="2"/>
      <c r="Z1049" s="2"/>
      <c r="AA1049" s="2"/>
      <c r="AB1049" s="2"/>
      <c r="AC1049" s="2"/>
      <c r="AD1049" s="2"/>
      <c r="AE1049" s="2"/>
      <c r="AF1049" s="2"/>
      <c r="AG1049" s="2"/>
      <c r="AH1049" s="2"/>
    </row>
    <row r="1050" spans="2:34" x14ac:dyDescent="0.25">
      <c r="B1050" s="46"/>
      <c r="C1050" s="46"/>
      <c r="D1050" s="46"/>
      <c r="E1050" s="46"/>
      <c r="F1050" s="46"/>
      <c r="G1050" s="2"/>
      <c r="H1050" s="2"/>
      <c r="I1050" s="2"/>
      <c r="J1050" s="2"/>
      <c r="K1050" s="2"/>
      <c r="L1050" s="6"/>
      <c r="M1050" s="6"/>
      <c r="N1050" s="6"/>
      <c r="O1050" s="6"/>
      <c r="P1050" s="6"/>
      <c r="Q1050" s="2"/>
      <c r="R1050" s="2"/>
      <c r="S1050" s="46"/>
      <c r="T1050" s="46"/>
      <c r="U1050" s="46"/>
      <c r="V1050" s="46"/>
      <c r="W1050" s="46"/>
      <c r="X1050" s="2"/>
      <c r="Y1050" s="2"/>
      <c r="Z1050" s="2"/>
      <c r="AA1050" s="2"/>
      <c r="AB1050" s="2"/>
      <c r="AC1050" s="2"/>
      <c r="AD1050" s="2"/>
      <c r="AE1050" s="2"/>
      <c r="AF1050" s="2"/>
      <c r="AG1050" s="2"/>
      <c r="AH1050" s="2"/>
    </row>
    <row r="1051" spans="2:34" x14ac:dyDescent="0.25">
      <c r="B1051" s="46"/>
      <c r="C1051" s="46"/>
      <c r="D1051" s="46"/>
      <c r="E1051" s="46"/>
      <c r="F1051" s="46"/>
      <c r="G1051" s="2"/>
      <c r="H1051" s="2"/>
      <c r="I1051" s="2"/>
      <c r="J1051" s="2"/>
      <c r="K1051" s="2"/>
      <c r="L1051" s="6"/>
      <c r="M1051" s="6"/>
      <c r="N1051" s="6"/>
      <c r="O1051" s="6"/>
      <c r="P1051" s="6"/>
      <c r="Q1051" s="2"/>
      <c r="R1051" s="2"/>
      <c r="S1051" s="46"/>
      <c r="T1051" s="46"/>
      <c r="U1051" s="46"/>
      <c r="V1051" s="46"/>
      <c r="W1051" s="46"/>
      <c r="X1051" s="2"/>
      <c r="Y1051" s="2"/>
      <c r="Z1051" s="2"/>
      <c r="AA1051" s="2"/>
      <c r="AB1051" s="2"/>
      <c r="AC1051" s="2"/>
      <c r="AD1051" s="2"/>
      <c r="AE1051" s="2"/>
      <c r="AF1051" s="2"/>
      <c r="AG1051" s="2"/>
      <c r="AH1051" s="2"/>
    </row>
    <row r="1052" spans="2:34" x14ac:dyDescent="0.25">
      <c r="B1052" s="46"/>
      <c r="C1052" s="46"/>
      <c r="D1052" s="46"/>
      <c r="E1052" s="46"/>
      <c r="F1052" s="46"/>
      <c r="G1052" s="2"/>
      <c r="H1052" s="2"/>
      <c r="I1052" s="2"/>
      <c r="J1052" s="2"/>
      <c r="K1052" s="2"/>
      <c r="L1052" s="6"/>
      <c r="M1052" s="6"/>
      <c r="N1052" s="6"/>
      <c r="O1052" s="6"/>
      <c r="P1052" s="6"/>
      <c r="Q1052" s="2"/>
      <c r="R1052" s="2"/>
      <c r="S1052" s="46"/>
      <c r="T1052" s="46"/>
      <c r="U1052" s="46"/>
      <c r="V1052" s="46"/>
      <c r="W1052" s="46"/>
      <c r="X1052" s="2"/>
      <c r="Y1052" s="2"/>
      <c r="Z1052" s="2"/>
      <c r="AA1052" s="2"/>
      <c r="AB1052" s="2"/>
      <c r="AC1052" s="2"/>
      <c r="AD1052" s="2"/>
      <c r="AE1052" s="2"/>
      <c r="AF1052" s="2"/>
      <c r="AG1052" s="2"/>
      <c r="AH1052" s="2"/>
    </row>
    <row r="1053" spans="2:34" x14ac:dyDescent="0.25">
      <c r="B1053" s="46"/>
      <c r="C1053" s="46"/>
      <c r="D1053" s="46"/>
      <c r="E1053" s="46"/>
      <c r="F1053" s="46"/>
      <c r="G1053" s="2"/>
      <c r="H1053" s="2"/>
      <c r="I1053" s="2"/>
      <c r="J1053" s="2"/>
      <c r="K1053" s="2"/>
      <c r="L1053" s="6"/>
      <c r="M1053" s="6"/>
      <c r="N1053" s="6"/>
      <c r="O1053" s="6"/>
      <c r="P1053" s="6"/>
      <c r="Q1053" s="2"/>
      <c r="R1053" s="2"/>
      <c r="S1053" s="46"/>
      <c r="T1053" s="46"/>
      <c r="U1053" s="46"/>
      <c r="V1053" s="46"/>
      <c r="W1053" s="46"/>
      <c r="X1053" s="2"/>
      <c r="Y1053" s="2"/>
      <c r="Z1053" s="2"/>
      <c r="AA1053" s="2"/>
      <c r="AB1053" s="2"/>
      <c r="AC1053" s="2"/>
      <c r="AD1053" s="2"/>
      <c r="AE1053" s="2"/>
      <c r="AF1053" s="2"/>
      <c r="AG1053" s="2"/>
      <c r="AH1053" s="2"/>
    </row>
    <row r="1054" spans="2:34" x14ac:dyDescent="0.25">
      <c r="B1054" s="46"/>
      <c r="C1054" s="46"/>
      <c r="D1054" s="46"/>
      <c r="E1054" s="46"/>
      <c r="F1054" s="46"/>
      <c r="G1054" s="2"/>
      <c r="H1054" s="2"/>
      <c r="I1054" s="2"/>
      <c r="J1054" s="2"/>
      <c r="K1054" s="2"/>
      <c r="L1054" s="6"/>
      <c r="M1054" s="6"/>
      <c r="N1054" s="6"/>
      <c r="O1054" s="6"/>
      <c r="P1054" s="6"/>
      <c r="Q1054" s="2"/>
      <c r="R1054" s="2"/>
      <c r="S1054" s="46"/>
      <c r="T1054" s="46"/>
      <c r="U1054" s="46"/>
      <c r="V1054" s="46"/>
      <c r="W1054" s="46"/>
      <c r="X1054" s="2"/>
      <c r="Y1054" s="2"/>
      <c r="Z1054" s="2"/>
      <c r="AA1054" s="2"/>
      <c r="AB1054" s="2"/>
      <c r="AC1054" s="2"/>
      <c r="AD1054" s="2"/>
      <c r="AE1054" s="2"/>
      <c r="AF1054" s="2"/>
      <c r="AG1054" s="2"/>
      <c r="AH1054" s="2"/>
    </row>
    <row r="1055" spans="2:34" x14ac:dyDescent="0.25">
      <c r="B1055" s="46"/>
      <c r="C1055" s="46"/>
      <c r="D1055" s="46"/>
      <c r="E1055" s="46"/>
      <c r="F1055" s="46"/>
      <c r="G1055" s="2"/>
      <c r="H1055" s="2"/>
      <c r="I1055" s="2"/>
      <c r="J1055" s="2"/>
      <c r="K1055" s="2"/>
      <c r="L1055" s="6"/>
      <c r="M1055" s="6"/>
      <c r="N1055" s="6"/>
      <c r="O1055" s="6"/>
      <c r="P1055" s="6"/>
      <c r="Q1055" s="2"/>
      <c r="R1055" s="2"/>
      <c r="S1055" s="46"/>
      <c r="T1055" s="46"/>
      <c r="U1055" s="46"/>
      <c r="V1055" s="46"/>
      <c r="W1055" s="46"/>
      <c r="X1055" s="2"/>
      <c r="Y1055" s="2"/>
      <c r="Z1055" s="2"/>
      <c r="AA1055" s="2"/>
      <c r="AB1055" s="2"/>
      <c r="AC1055" s="2"/>
      <c r="AD1055" s="2"/>
      <c r="AE1055" s="2"/>
      <c r="AF1055" s="2"/>
      <c r="AG1055" s="2"/>
      <c r="AH1055" s="2"/>
    </row>
    <row r="1056" spans="2:34" x14ac:dyDescent="0.25">
      <c r="B1056" s="46"/>
      <c r="C1056" s="46"/>
      <c r="D1056" s="46"/>
      <c r="E1056" s="46"/>
      <c r="F1056" s="46"/>
      <c r="G1056" s="2"/>
      <c r="H1056" s="2"/>
      <c r="I1056" s="2"/>
      <c r="J1056" s="2"/>
      <c r="K1056" s="2"/>
      <c r="L1056" s="6"/>
      <c r="M1056" s="6"/>
      <c r="N1056" s="6"/>
      <c r="O1056" s="6"/>
      <c r="P1056" s="6"/>
      <c r="Q1056" s="2"/>
      <c r="R1056" s="2"/>
      <c r="S1056" s="46"/>
      <c r="T1056" s="46"/>
      <c r="U1056" s="46"/>
      <c r="V1056" s="46"/>
      <c r="W1056" s="46"/>
      <c r="X1056" s="2"/>
      <c r="Y1056" s="2"/>
      <c r="Z1056" s="2"/>
      <c r="AA1056" s="2"/>
      <c r="AB1056" s="2"/>
      <c r="AC1056" s="2"/>
      <c r="AD1056" s="2"/>
      <c r="AE1056" s="2"/>
      <c r="AF1056" s="2"/>
      <c r="AG1056" s="2"/>
      <c r="AH1056" s="2"/>
    </row>
    <row r="1057" spans="2:34" x14ac:dyDescent="0.25">
      <c r="B1057" s="46"/>
      <c r="C1057" s="46"/>
      <c r="D1057" s="46"/>
      <c r="E1057" s="46"/>
      <c r="F1057" s="46"/>
      <c r="G1057" s="2"/>
      <c r="H1057" s="2"/>
      <c r="I1057" s="2"/>
      <c r="J1057" s="2"/>
      <c r="K1057" s="2"/>
      <c r="L1057" s="6"/>
      <c r="M1057" s="6"/>
      <c r="N1057" s="6"/>
      <c r="O1057" s="6"/>
      <c r="P1057" s="6"/>
      <c r="Q1057" s="2"/>
      <c r="R1057" s="2"/>
      <c r="S1057" s="46"/>
      <c r="T1057" s="46"/>
      <c r="U1057" s="46"/>
      <c r="V1057" s="46"/>
      <c r="W1057" s="46"/>
      <c r="X1057" s="2"/>
      <c r="Y1057" s="2"/>
      <c r="Z1057" s="2"/>
      <c r="AA1057" s="2"/>
      <c r="AB1057" s="2"/>
      <c r="AC1057" s="2"/>
      <c r="AD1057" s="2"/>
      <c r="AE1057" s="2"/>
      <c r="AF1057" s="2"/>
      <c r="AG1057" s="2"/>
      <c r="AH1057" s="2"/>
    </row>
    <row r="1058" spans="2:34" x14ac:dyDescent="0.25">
      <c r="B1058" s="46"/>
      <c r="C1058" s="46"/>
      <c r="D1058" s="46"/>
      <c r="E1058" s="46"/>
      <c r="F1058" s="46"/>
      <c r="G1058" s="2"/>
      <c r="H1058" s="2"/>
      <c r="I1058" s="2"/>
      <c r="J1058" s="2"/>
      <c r="K1058" s="2"/>
      <c r="L1058" s="6"/>
      <c r="M1058" s="6"/>
      <c r="N1058" s="6"/>
      <c r="O1058" s="6"/>
      <c r="P1058" s="6"/>
      <c r="Q1058" s="2"/>
      <c r="R1058" s="2"/>
      <c r="S1058" s="46"/>
      <c r="T1058" s="46"/>
      <c r="U1058" s="46"/>
      <c r="V1058" s="46"/>
      <c r="W1058" s="46"/>
      <c r="X1058" s="2"/>
      <c r="Y1058" s="2"/>
      <c r="Z1058" s="2"/>
      <c r="AA1058" s="2"/>
      <c r="AB1058" s="2"/>
      <c r="AC1058" s="2"/>
      <c r="AD1058" s="2"/>
      <c r="AE1058" s="2"/>
      <c r="AF1058" s="2"/>
      <c r="AG1058" s="2"/>
      <c r="AH1058" s="2"/>
    </row>
    <row r="1059" spans="2:34" x14ac:dyDescent="0.25">
      <c r="B1059" s="46"/>
      <c r="C1059" s="46"/>
      <c r="D1059" s="46"/>
      <c r="E1059" s="46"/>
      <c r="F1059" s="46"/>
      <c r="G1059" s="2"/>
      <c r="H1059" s="2"/>
      <c r="I1059" s="2"/>
      <c r="J1059" s="2"/>
      <c r="K1059" s="2"/>
      <c r="L1059" s="6"/>
      <c r="M1059" s="6"/>
      <c r="N1059" s="6"/>
      <c r="O1059" s="6"/>
      <c r="P1059" s="6"/>
      <c r="Q1059" s="2"/>
      <c r="R1059" s="2"/>
      <c r="S1059" s="46"/>
      <c r="T1059" s="46"/>
      <c r="U1059" s="46"/>
      <c r="V1059" s="46"/>
      <c r="W1059" s="46"/>
      <c r="X1059" s="2"/>
      <c r="Y1059" s="2"/>
      <c r="Z1059" s="2"/>
      <c r="AA1059" s="2"/>
      <c r="AB1059" s="2"/>
      <c r="AC1059" s="2"/>
      <c r="AD1059" s="2"/>
      <c r="AE1059" s="2"/>
      <c r="AF1059" s="2"/>
      <c r="AG1059" s="2"/>
      <c r="AH1059" s="2"/>
    </row>
    <row r="1060" spans="2:34" x14ac:dyDescent="0.25">
      <c r="B1060" s="46"/>
      <c r="C1060" s="46"/>
      <c r="D1060" s="46"/>
      <c r="E1060" s="46"/>
      <c r="F1060" s="46"/>
      <c r="G1060" s="2"/>
      <c r="H1060" s="2"/>
      <c r="I1060" s="2"/>
      <c r="J1060" s="2"/>
      <c r="K1060" s="2"/>
      <c r="L1060" s="6"/>
      <c r="M1060" s="6"/>
      <c r="N1060" s="6"/>
      <c r="O1060" s="6"/>
      <c r="P1060" s="6"/>
      <c r="Q1060" s="2"/>
      <c r="R1060" s="2"/>
      <c r="S1060" s="46"/>
      <c r="T1060" s="46"/>
      <c r="U1060" s="46"/>
      <c r="V1060" s="46"/>
      <c r="W1060" s="46"/>
      <c r="X1060" s="2"/>
      <c r="Y1060" s="2"/>
      <c r="Z1060" s="2"/>
      <c r="AA1060" s="2"/>
      <c r="AB1060" s="2"/>
      <c r="AC1060" s="2"/>
      <c r="AD1060" s="2"/>
      <c r="AE1060" s="2"/>
      <c r="AF1060" s="2"/>
      <c r="AG1060" s="2"/>
      <c r="AH1060" s="2"/>
    </row>
    <row r="1061" spans="2:34" x14ac:dyDescent="0.25">
      <c r="B1061" s="46"/>
      <c r="C1061" s="46"/>
      <c r="D1061" s="46"/>
      <c r="E1061" s="46"/>
      <c r="F1061" s="46"/>
      <c r="G1061" s="2"/>
      <c r="H1061" s="2"/>
      <c r="I1061" s="2"/>
      <c r="J1061" s="2"/>
      <c r="K1061" s="2"/>
      <c r="L1061" s="6"/>
      <c r="M1061" s="6"/>
      <c r="N1061" s="6"/>
      <c r="O1061" s="6"/>
      <c r="P1061" s="6"/>
      <c r="Q1061" s="2"/>
      <c r="R1061" s="2"/>
      <c r="S1061" s="46"/>
      <c r="T1061" s="46"/>
      <c r="U1061" s="46"/>
      <c r="V1061" s="46"/>
      <c r="W1061" s="46"/>
      <c r="X1061" s="2"/>
      <c r="Y1061" s="2"/>
      <c r="Z1061" s="2"/>
      <c r="AA1061" s="2"/>
      <c r="AB1061" s="2"/>
      <c r="AC1061" s="2"/>
      <c r="AD1061" s="2"/>
      <c r="AE1061" s="2"/>
      <c r="AF1061" s="2"/>
      <c r="AG1061" s="2"/>
      <c r="AH1061" s="2"/>
    </row>
    <row r="1062" spans="2:34" x14ac:dyDescent="0.25">
      <c r="B1062" s="46"/>
      <c r="C1062" s="46"/>
      <c r="D1062" s="46"/>
      <c r="E1062" s="46"/>
      <c r="F1062" s="46"/>
      <c r="G1062" s="2"/>
      <c r="H1062" s="2"/>
      <c r="I1062" s="2"/>
      <c r="J1062" s="2"/>
      <c r="K1062" s="2"/>
      <c r="L1062" s="6"/>
      <c r="M1062" s="6"/>
      <c r="N1062" s="6"/>
      <c r="O1062" s="6"/>
      <c r="P1062" s="6"/>
      <c r="Q1062" s="2"/>
      <c r="R1062" s="2"/>
      <c r="S1062" s="46"/>
      <c r="T1062" s="46"/>
      <c r="U1062" s="46"/>
      <c r="V1062" s="46"/>
      <c r="W1062" s="46"/>
      <c r="X1062" s="2"/>
      <c r="Y1062" s="2"/>
      <c r="Z1062" s="2"/>
      <c r="AA1062" s="2"/>
      <c r="AB1062" s="2"/>
      <c r="AC1062" s="2"/>
      <c r="AD1062" s="2"/>
      <c r="AE1062" s="2"/>
      <c r="AF1062" s="2"/>
      <c r="AG1062" s="2"/>
      <c r="AH1062" s="2"/>
    </row>
    <row r="1063" spans="2:34" x14ac:dyDescent="0.25">
      <c r="B1063" s="46"/>
      <c r="C1063" s="46"/>
      <c r="D1063" s="46"/>
      <c r="E1063" s="46"/>
      <c r="F1063" s="46"/>
      <c r="G1063" s="2"/>
      <c r="H1063" s="2"/>
      <c r="I1063" s="2"/>
      <c r="J1063" s="2"/>
      <c r="K1063" s="2"/>
      <c r="L1063" s="6"/>
      <c r="M1063" s="6"/>
      <c r="N1063" s="6"/>
      <c r="O1063" s="6"/>
      <c r="P1063" s="6"/>
      <c r="Q1063" s="2"/>
      <c r="R1063" s="2"/>
      <c r="S1063" s="46"/>
      <c r="T1063" s="46"/>
      <c r="U1063" s="46"/>
      <c r="V1063" s="46"/>
      <c r="W1063" s="46"/>
      <c r="X1063" s="2"/>
      <c r="Y1063" s="2"/>
      <c r="Z1063" s="2"/>
      <c r="AA1063" s="2"/>
      <c r="AB1063" s="2"/>
      <c r="AC1063" s="2"/>
      <c r="AD1063" s="2"/>
      <c r="AE1063" s="2"/>
      <c r="AF1063" s="2"/>
      <c r="AG1063" s="2"/>
      <c r="AH1063" s="2"/>
    </row>
    <row r="1064" spans="2:34" x14ac:dyDescent="0.25">
      <c r="B1064" s="46"/>
      <c r="C1064" s="46"/>
      <c r="D1064" s="46"/>
      <c r="E1064" s="46"/>
      <c r="F1064" s="46"/>
      <c r="G1064" s="2"/>
      <c r="H1064" s="2"/>
      <c r="I1064" s="2"/>
      <c r="J1064" s="2"/>
      <c r="K1064" s="2"/>
      <c r="L1064" s="6"/>
      <c r="M1064" s="6"/>
      <c r="N1064" s="6"/>
      <c r="O1064" s="6"/>
      <c r="P1064" s="6"/>
      <c r="Q1064" s="2"/>
      <c r="R1064" s="2"/>
      <c r="S1064" s="46"/>
      <c r="T1064" s="46"/>
      <c r="U1064" s="46"/>
      <c r="V1064" s="46"/>
      <c r="W1064" s="46"/>
      <c r="X1064" s="2"/>
      <c r="Y1064" s="2"/>
      <c r="Z1064" s="2"/>
      <c r="AA1064" s="2"/>
      <c r="AB1064" s="2"/>
      <c r="AC1064" s="2"/>
      <c r="AD1064" s="2"/>
      <c r="AE1064" s="2"/>
      <c r="AF1064" s="2"/>
      <c r="AG1064" s="2"/>
      <c r="AH1064" s="2"/>
    </row>
    <row r="1065" spans="2:34" x14ac:dyDescent="0.25">
      <c r="B1065" s="46"/>
      <c r="C1065" s="46"/>
      <c r="D1065" s="46"/>
      <c r="E1065" s="46"/>
      <c r="F1065" s="46"/>
      <c r="G1065" s="2"/>
      <c r="H1065" s="2"/>
      <c r="I1065" s="2"/>
      <c r="J1065" s="2"/>
      <c r="K1065" s="2"/>
      <c r="L1065" s="6"/>
      <c r="M1065" s="6"/>
      <c r="N1065" s="6"/>
      <c r="O1065" s="6"/>
      <c r="P1065" s="6"/>
      <c r="Q1065" s="2"/>
      <c r="R1065" s="2"/>
      <c r="S1065" s="46"/>
      <c r="T1065" s="46"/>
      <c r="U1065" s="46"/>
      <c r="V1065" s="46"/>
      <c r="W1065" s="46"/>
      <c r="X1065" s="2"/>
      <c r="Y1065" s="2"/>
      <c r="Z1065" s="2"/>
      <c r="AA1065" s="2"/>
      <c r="AB1065" s="2"/>
      <c r="AC1065" s="2"/>
      <c r="AD1065" s="2"/>
      <c r="AE1065" s="2"/>
      <c r="AF1065" s="2"/>
      <c r="AG1065" s="2"/>
      <c r="AH1065" s="2"/>
    </row>
    <row r="1066" spans="2:34" x14ac:dyDescent="0.25">
      <c r="B1066" s="46"/>
      <c r="C1066" s="46"/>
      <c r="D1066" s="46"/>
      <c r="E1066" s="46"/>
      <c r="F1066" s="46"/>
      <c r="G1066" s="2"/>
      <c r="H1066" s="2"/>
      <c r="I1066" s="2"/>
      <c r="J1066" s="2"/>
      <c r="K1066" s="2"/>
      <c r="L1066" s="6"/>
      <c r="M1066" s="6"/>
      <c r="N1066" s="6"/>
      <c r="O1066" s="6"/>
      <c r="P1066" s="6"/>
      <c r="Q1066" s="2"/>
      <c r="R1066" s="2"/>
      <c r="S1066" s="46"/>
      <c r="T1066" s="46"/>
      <c r="U1066" s="46"/>
      <c r="V1066" s="46"/>
      <c r="W1066" s="46"/>
      <c r="X1066" s="2"/>
      <c r="Y1066" s="2"/>
      <c r="Z1066" s="2"/>
      <c r="AA1066" s="2"/>
      <c r="AB1066" s="2"/>
      <c r="AC1066" s="2"/>
      <c r="AD1066" s="2"/>
      <c r="AE1066" s="2"/>
      <c r="AF1066" s="2"/>
      <c r="AG1066" s="2"/>
      <c r="AH1066" s="2"/>
    </row>
    <row r="1067" spans="2:34" x14ac:dyDescent="0.25">
      <c r="B1067" s="46"/>
      <c r="C1067" s="46"/>
      <c r="D1067" s="46"/>
      <c r="E1067" s="46"/>
      <c r="F1067" s="46"/>
      <c r="G1067" s="2"/>
      <c r="H1067" s="2"/>
      <c r="I1067" s="2"/>
      <c r="J1067" s="2"/>
      <c r="K1067" s="2"/>
      <c r="L1067" s="6"/>
      <c r="M1067" s="6"/>
      <c r="N1067" s="6"/>
      <c r="O1067" s="6"/>
      <c r="P1067" s="6"/>
      <c r="Q1067" s="2"/>
      <c r="R1067" s="2"/>
      <c r="S1067" s="46"/>
      <c r="T1067" s="46"/>
      <c r="U1067" s="46"/>
      <c r="V1067" s="46"/>
      <c r="W1067" s="46"/>
      <c r="X1067" s="2"/>
      <c r="Y1067" s="2"/>
      <c r="Z1067" s="2"/>
      <c r="AA1067" s="2"/>
      <c r="AB1067" s="2"/>
      <c r="AC1067" s="2"/>
      <c r="AD1067" s="2"/>
      <c r="AE1067" s="2"/>
      <c r="AF1067" s="2"/>
      <c r="AG1067" s="2"/>
      <c r="AH1067" s="2"/>
    </row>
    <row r="1068" spans="2:34" x14ac:dyDescent="0.25">
      <c r="B1068" s="46"/>
      <c r="C1068" s="46"/>
      <c r="D1068" s="46"/>
      <c r="E1068" s="46"/>
      <c r="F1068" s="46"/>
      <c r="G1068" s="2"/>
      <c r="H1068" s="2"/>
      <c r="I1068" s="2"/>
      <c r="J1068" s="2"/>
      <c r="K1068" s="2"/>
      <c r="L1068" s="6"/>
      <c r="M1068" s="6"/>
      <c r="N1068" s="6"/>
      <c r="O1068" s="6"/>
      <c r="P1068" s="6"/>
      <c r="Q1068" s="2"/>
      <c r="R1068" s="2"/>
      <c r="S1068" s="46"/>
      <c r="T1068" s="46"/>
      <c r="U1068" s="46"/>
      <c r="V1068" s="46"/>
      <c r="W1068" s="46"/>
      <c r="X1068" s="2"/>
      <c r="Y1068" s="2"/>
      <c r="Z1068" s="2"/>
      <c r="AA1068" s="2"/>
      <c r="AB1068" s="2"/>
      <c r="AC1068" s="2"/>
      <c r="AD1068" s="2"/>
      <c r="AE1068" s="2"/>
      <c r="AF1068" s="2"/>
      <c r="AG1068" s="2"/>
      <c r="AH1068" s="2"/>
    </row>
    <row r="1069" spans="2:34" x14ac:dyDescent="0.25">
      <c r="B1069" s="46"/>
      <c r="C1069" s="46"/>
      <c r="D1069" s="46"/>
      <c r="E1069" s="46"/>
      <c r="F1069" s="46"/>
      <c r="G1069" s="2"/>
      <c r="H1069" s="2"/>
      <c r="I1069" s="2"/>
      <c r="J1069" s="2"/>
      <c r="K1069" s="2"/>
      <c r="L1069" s="6"/>
      <c r="M1069" s="6"/>
      <c r="N1069" s="6"/>
      <c r="O1069" s="6"/>
      <c r="P1069" s="6"/>
      <c r="Q1069" s="2"/>
      <c r="R1069" s="2"/>
      <c r="S1069" s="46"/>
      <c r="T1069" s="46"/>
      <c r="U1069" s="46"/>
      <c r="V1069" s="46"/>
      <c r="W1069" s="46"/>
      <c r="X1069" s="2"/>
      <c r="Y1069" s="2"/>
      <c r="Z1069" s="2"/>
      <c r="AA1069" s="2"/>
      <c r="AB1069" s="2"/>
      <c r="AC1069" s="2"/>
      <c r="AD1069" s="2"/>
      <c r="AE1069" s="2"/>
      <c r="AF1069" s="2"/>
      <c r="AG1069" s="2"/>
      <c r="AH1069" s="2"/>
    </row>
    <row r="1070" spans="2:34" x14ac:dyDescent="0.25">
      <c r="B1070" s="46"/>
      <c r="C1070" s="46"/>
      <c r="D1070" s="46"/>
      <c r="E1070" s="46"/>
      <c r="F1070" s="46"/>
      <c r="G1070" s="2"/>
      <c r="H1070" s="2"/>
      <c r="I1070" s="2"/>
      <c r="J1070" s="2"/>
      <c r="K1070" s="2"/>
      <c r="L1070" s="6"/>
      <c r="M1070" s="6"/>
      <c r="N1070" s="6"/>
      <c r="O1070" s="6"/>
      <c r="P1070" s="6"/>
      <c r="Q1070" s="2"/>
      <c r="R1070" s="2"/>
      <c r="S1070" s="46"/>
      <c r="T1070" s="46"/>
      <c r="U1070" s="46"/>
      <c r="V1070" s="46"/>
      <c r="W1070" s="46"/>
      <c r="X1070" s="2"/>
      <c r="Y1070" s="2"/>
      <c r="Z1070" s="2"/>
      <c r="AA1070" s="2"/>
      <c r="AB1070" s="2"/>
      <c r="AC1070" s="2"/>
      <c r="AD1070" s="2"/>
      <c r="AE1070" s="2"/>
      <c r="AF1070" s="2"/>
      <c r="AG1070" s="2"/>
      <c r="AH1070" s="2"/>
    </row>
    <row r="1071" spans="2:34" x14ac:dyDescent="0.25">
      <c r="B1071" s="46"/>
      <c r="C1071" s="46"/>
      <c r="D1071" s="46"/>
      <c r="E1071" s="46"/>
      <c r="F1071" s="46"/>
      <c r="G1071" s="2"/>
      <c r="H1071" s="2"/>
      <c r="I1071" s="2"/>
      <c r="J1071" s="2"/>
      <c r="K1071" s="2"/>
      <c r="L1071" s="6"/>
      <c r="M1071" s="6"/>
      <c r="N1071" s="6"/>
      <c r="O1071" s="6"/>
      <c r="P1071" s="6"/>
      <c r="Q1071" s="2"/>
      <c r="R1071" s="2"/>
      <c r="S1071" s="46"/>
      <c r="T1071" s="46"/>
      <c r="U1071" s="46"/>
      <c r="V1071" s="46"/>
      <c r="W1071" s="46"/>
      <c r="X1071" s="2"/>
      <c r="Y1071" s="2"/>
      <c r="Z1071" s="2"/>
      <c r="AA1071" s="2"/>
      <c r="AB1071" s="2"/>
      <c r="AC1071" s="2"/>
      <c r="AD1071" s="2"/>
      <c r="AE1071" s="2"/>
      <c r="AF1071" s="2"/>
      <c r="AG1071" s="2"/>
      <c r="AH1071" s="2"/>
    </row>
    <row r="1072" spans="2:34" x14ac:dyDescent="0.25">
      <c r="B1072" s="46"/>
      <c r="C1072" s="46"/>
      <c r="D1072" s="46"/>
      <c r="E1072" s="46"/>
      <c r="F1072" s="46"/>
      <c r="G1072" s="2"/>
      <c r="H1072" s="2"/>
      <c r="I1072" s="2"/>
      <c r="J1072" s="2"/>
      <c r="K1072" s="2"/>
      <c r="L1072" s="6"/>
      <c r="M1072" s="6"/>
      <c r="N1072" s="6"/>
      <c r="O1072" s="6"/>
      <c r="P1072" s="6"/>
      <c r="Q1072" s="2"/>
      <c r="R1072" s="2"/>
      <c r="S1072" s="46"/>
      <c r="T1072" s="46"/>
      <c r="U1072" s="46"/>
      <c r="V1072" s="46"/>
      <c r="W1072" s="46"/>
      <c r="X1072" s="2"/>
      <c r="Y1072" s="2"/>
      <c r="Z1072" s="2"/>
      <c r="AA1072" s="2"/>
      <c r="AB1072" s="2"/>
      <c r="AC1072" s="2"/>
      <c r="AD1072" s="2"/>
      <c r="AE1072" s="2"/>
      <c r="AF1072" s="2"/>
      <c r="AG1072" s="2"/>
      <c r="AH1072" s="2"/>
    </row>
    <row r="1073" spans="2:34" x14ac:dyDescent="0.25">
      <c r="B1073" s="46"/>
      <c r="C1073" s="46"/>
      <c r="D1073" s="46"/>
      <c r="E1073" s="46"/>
      <c r="F1073" s="46"/>
      <c r="G1073" s="2"/>
      <c r="H1073" s="2"/>
      <c r="I1073" s="2"/>
      <c r="J1073" s="2"/>
      <c r="K1073" s="2"/>
      <c r="L1073" s="6"/>
      <c r="M1073" s="6"/>
      <c r="N1073" s="6"/>
      <c r="O1073" s="6"/>
      <c r="P1073" s="6"/>
      <c r="Q1073" s="2"/>
      <c r="R1073" s="2"/>
      <c r="S1073" s="46"/>
      <c r="T1073" s="46"/>
      <c r="U1073" s="46"/>
      <c r="V1073" s="46"/>
      <c r="W1073" s="46"/>
      <c r="X1073" s="2"/>
      <c r="Y1073" s="2"/>
      <c r="Z1073" s="2"/>
      <c r="AA1073" s="2"/>
      <c r="AB1073" s="2"/>
      <c r="AC1073" s="2"/>
      <c r="AD1073" s="2"/>
      <c r="AE1073" s="2"/>
      <c r="AF1073" s="2"/>
      <c r="AG1073" s="2"/>
      <c r="AH1073" s="2"/>
    </row>
    <row r="1074" spans="2:34" x14ac:dyDescent="0.25">
      <c r="B1074" s="46"/>
      <c r="C1074" s="46"/>
      <c r="D1074" s="46"/>
      <c r="E1074" s="46"/>
      <c r="F1074" s="46"/>
      <c r="G1074" s="2"/>
      <c r="H1074" s="2"/>
      <c r="I1074" s="2"/>
      <c r="J1074" s="2"/>
      <c r="K1074" s="2"/>
      <c r="L1074" s="6"/>
      <c r="M1074" s="6"/>
      <c r="N1074" s="6"/>
      <c r="O1074" s="6"/>
      <c r="P1074" s="6"/>
      <c r="Q1074" s="2"/>
      <c r="R1074" s="2"/>
      <c r="S1074" s="46"/>
      <c r="T1074" s="46"/>
      <c r="U1074" s="46"/>
      <c r="V1074" s="46"/>
      <c r="W1074" s="46"/>
      <c r="X1074" s="2"/>
      <c r="Y1074" s="2"/>
      <c r="Z1074" s="2"/>
      <c r="AA1074" s="2"/>
      <c r="AB1074" s="2"/>
      <c r="AC1074" s="2"/>
      <c r="AD1074" s="2"/>
      <c r="AE1074" s="2"/>
      <c r="AF1074" s="2"/>
      <c r="AG1074" s="2"/>
      <c r="AH1074" s="2"/>
    </row>
    <row r="1075" spans="2:34" x14ac:dyDescent="0.25">
      <c r="B1075" s="46"/>
      <c r="C1075" s="46"/>
      <c r="D1075" s="46"/>
      <c r="E1075" s="46"/>
      <c r="F1075" s="46"/>
      <c r="G1075" s="2"/>
      <c r="H1075" s="2"/>
      <c r="I1075" s="2"/>
      <c r="J1075" s="2"/>
      <c r="K1075" s="2"/>
      <c r="L1075" s="6"/>
      <c r="M1075" s="6"/>
      <c r="N1075" s="6"/>
      <c r="O1075" s="6"/>
      <c r="P1075" s="6"/>
      <c r="Q1075" s="2"/>
      <c r="R1075" s="2"/>
      <c r="S1075" s="46"/>
      <c r="T1075" s="46"/>
      <c r="U1075" s="46"/>
      <c r="V1075" s="46"/>
      <c r="W1075" s="46"/>
      <c r="X1075" s="2"/>
      <c r="Y1075" s="2"/>
      <c r="Z1075" s="2"/>
      <c r="AA1075" s="2"/>
      <c r="AB1075" s="2"/>
      <c r="AC1075" s="2"/>
      <c r="AD1075" s="2"/>
      <c r="AE1075" s="2"/>
      <c r="AF1075" s="2"/>
      <c r="AG1075" s="2"/>
      <c r="AH1075" s="2"/>
    </row>
    <row r="1076" spans="2:34" x14ac:dyDescent="0.25">
      <c r="B1076" s="46"/>
      <c r="C1076" s="46"/>
      <c r="D1076" s="46"/>
      <c r="E1076" s="46"/>
      <c r="F1076" s="46"/>
      <c r="G1076" s="2"/>
      <c r="H1076" s="2"/>
      <c r="I1076" s="2"/>
      <c r="J1076" s="2"/>
      <c r="K1076" s="2"/>
      <c r="L1076" s="6"/>
      <c r="M1076" s="6"/>
      <c r="N1076" s="6"/>
      <c r="O1076" s="6"/>
      <c r="P1076" s="6"/>
      <c r="Q1076" s="2"/>
      <c r="R1076" s="2"/>
      <c r="S1076" s="46"/>
      <c r="T1076" s="46"/>
      <c r="U1076" s="46"/>
      <c r="V1076" s="46"/>
      <c r="W1076" s="46"/>
      <c r="X1076" s="2"/>
      <c r="Y1076" s="2"/>
      <c r="Z1076" s="2"/>
      <c r="AA1076" s="2"/>
      <c r="AB1076" s="2"/>
      <c r="AC1076" s="2"/>
      <c r="AD1076" s="2"/>
      <c r="AE1076" s="2"/>
      <c r="AF1076" s="2"/>
      <c r="AG1076" s="2"/>
      <c r="AH1076" s="2"/>
    </row>
    <row r="1077" spans="2:34" x14ac:dyDescent="0.25">
      <c r="B1077" s="46"/>
      <c r="C1077" s="46"/>
      <c r="D1077" s="46"/>
      <c r="E1077" s="46"/>
      <c r="F1077" s="46"/>
      <c r="G1077" s="2"/>
      <c r="H1077" s="2"/>
      <c r="I1077" s="2"/>
      <c r="J1077" s="2"/>
      <c r="K1077" s="2"/>
      <c r="L1077" s="6"/>
      <c r="M1077" s="6"/>
      <c r="N1077" s="6"/>
      <c r="O1077" s="6"/>
      <c r="P1077" s="6"/>
      <c r="Q1077" s="2"/>
      <c r="R1077" s="2"/>
      <c r="S1077" s="46"/>
      <c r="T1077" s="46"/>
      <c r="U1077" s="46"/>
      <c r="V1077" s="46"/>
      <c r="W1077" s="46"/>
      <c r="X1077" s="2"/>
      <c r="Y1077" s="2"/>
      <c r="Z1077" s="2"/>
      <c r="AA1077" s="2"/>
      <c r="AB1077" s="2"/>
      <c r="AC1077" s="2"/>
      <c r="AD1077" s="2"/>
      <c r="AE1077" s="2"/>
      <c r="AF1077" s="2"/>
      <c r="AG1077" s="2"/>
      <c r="AH1077" s="2"/>
    </row>
    <row r="1078" spans="2:34" x14ac:dyDescent="0.25">
      <c r="B1078" s="46"/>
      <c r="C1078" s="46"/>
      <c r="D1078" s="46"/>
      <c r="E1078" s="46"/>
      <c r="F1078" s="46"/>
      <c r="G1078" s="2"/>
      <c r="H1078" s="2"/>
      <c r="I1078" s="2"/>
      <c r="J1078" s="2"/>
      <c r="K1078" s="2"/>
      <c r="L1078" s="6"/>
      <c r="M1078" s="6"/>
      <c r="N1078" s="6"/>
      <c r="O1078" s="6"/>
      <c r="P1078" s="6"/>
      <c r="Q1078" s="2"/>
      <c r="R1078" s="2"/>
      <c r="S1078" s="46"/>
      <c r="T1078" s="46"/>
      <c r="U1078" s="46"/>
      <c r="V1078" s="46"/>
      <c r="W1078" s="46"/>
      <c r="X1078" s="2"/>
      <c r="Y1078" s="2"/>
      <c r="Z1078" s="2"/>
      <c r="AA1078" s="2"/>
      <c r="AB1078" s="2"/>
      <c r="AC1078" s="2"/>
      <c r="AD1078" s="2"/>
      <c r="AE1078" s="2"/>
      <c r="AF1078" s="2"/>
      <c r="AG1078" s="2"/>
      <c r="AH1078" s="2"/>
    </row>
    <row r="1079" spans="2:34" x14ac:dyDescent="0.25">
      <c r="B1079" s="46"/>
      <c r="C1079" s="46"/>
      <c r="D1079" s="46"/>
      <c r="E1079" s="46"/>
      <c r="F1079" s="46"/>
      <c r="G1079" s="2"/>
      <c r="H1079" s="2"/>
      <c r="I1079" s="2"/>
      <c r="J1079" s="2"/>
      <c r="K1079" s="2"/>
      <c r="L1079" s="6"/>
      <c r="M1079" s="6"/>
      <c r="N1079" s="6"/>
      <c r="O1079" s="6"/>
      <c r="P1079" s="6"/>
      <c r="Q1079" s="2"/>
      <c r="R1079" s="2"/>
      <c r="S1079" s="46"/>
      <c r="T1079" s="46"/>
      <c r="U1079" s="46"/>
      <c r="V1079" s="46"/>
      <c r="W1079" s="46"/>
      <c r="X1079" s="2"/>
      <c r="Y1079" s="2"/>
      <c r="Z1079" s="2"/>
      <c r="AA1079" s="2"/>
      <c r="AB1079" s="2"/>
      <c r="AC1079" s="2"/>
      <c r="AD1079" s="2"/>
      <c r="AE1079" s="2"/>
      <c r="AF1079" s="2"/>
      <c r="AG1079" s="2"/>
      <c r="AH1079" s="2"/>
    </row>
    <row r="1080" spans="2:34" x14ac:dyDescent="0.25">
      <c r="B1080" s="46"/>
      <c r="C1080" s="46"/>
      <c r="D1080" s="46"/>
      <c r="E1080" s="46"/>
      <c r="F1080" s="46"/>
      <c r="G1080" s="2"/>
      <c r="H1080" s="2"/>
      <c r="I1080" s="2"/>
      <c r="J1080" s="2"/>
      <c r="K1080" s="2"/>
      <c r="L1080" s="6"/>
      <c r="M1080" s="6"/>
      <c r="N1080" s="6"/>
      <c r="O1080" s="6"/>
      <c r="P1080" s="6"/>
      <c r="Q1080" s="2"/>
      <c r="R1080" s="2"/>
      <c r="S1080" s="46"/>
      <c r="T1080" s="46"/>
      <c r="U1080" s="46"/>
      <c r="V1080" s="46"/>
      <c r="W1080" s="46"/>
      <c r="X1080" s="2"/>
      <c r="Y1080" s="2"/>
      <c r="Z1080" s="2"/>
      <c r="AA1080" s="2"/>
      <c r="AB1080" s="2"/>
      <c r="AC1080" s="2"/>
      <c r="AD1080" s="2"/>
      <c r="AE1080" s="2"/>
      <c r="AF1080" s="2"/>
      <c r="AG1080" s="2"/>
      <c r="AH1080" s="2"/>
    </row>
    <row r="1081" spans="2:34" x14ac:dyDescent="0.25">
      <c r="B1081" s="46"/>
      <c r="C1081" s="46"/>
      <c r="D1081" s="46"/>
      <c r="E1081" s="46"/>
      <c r="F1081" s="46"/>
      <c r="G1081" s="2"/>
      <c r="H1081" s="2"/>
      <c r="I1081" s="2"/>
      <c r="J1081" s="2"/>
      <c r="K1081" s="2"/>
      <c r="L1081" s="6"/>
      <c r="M1081" s="6"/>
      <c r="N1081" s="6"/>
      <c r="O1081" s="6"/>
      <c r="P1081" s="6"/>
      <c r="Q1081" s="2"/>
      <c r="R1081" s="2"/>
      <c r="S1081" s="46"/>
      <c r="T1081" s="46"/>
      <c r="U1081" s="46"/>
      <c r="V1081" s="46"/>
      <c r="W1081" s="46"/>
      <c r="X1081" s="2"/>
      <c r="Y1081" s="2"/>
      <c r="Z1081" s="2"/>
      <c r="AA1081" s="2"/>
      <c r="AB1081" s="2"/>
      <c r="AC1081" s="2"/>
      <c r="AD1081" s="2"/>
      <c r="AE1081" s="2"/>
      <c r="AF1081" s="2"/>
      <c r="AG1081" s="2"/>
      <c r="AH1081" s="2"/>
    </row>
    <row r="1082" spans="2:34" x14ac:dyDescent="0.25">
      <c r="B1082" s="46"/>
      <c r="C1082" s="46"/>
      <c r="D1082" s="46"/>
      <c r="E1082" s="46"/>
      <c r="F1082" s="46"/>
      <c r="G1082" s="2"/>
      <c r="H1082" s="2"/>
      <c r="I1082" s="2"/>
      <c r="J1082" s="2"/>
      <c r="K1082" s="2"/>
      <c r="L1082" s="6"/>
      <c r="M1082" s="6"/>
      <c r="N1082" s="6"/>
      <c r="O1082" s="6"/>
      <c r="P1082" s="6"/>
      <c r="Q1082" s="2"/>
      <c r="R1082" s="2"/>
      <c r="S1082" s="46"/>
      <c r="T1082" s="46"/>
      <c r="U1082" s="46"/>
      <c r="V1082" s="46"/>
      <c r="W1082" s="46"/>
      <c r="X1082" s="2"/>
      <c r="Y1082" s="2"/>
      <c r="Z1082" s="2"/>
      <c r="AA1082" s="2"/>
      <c r="AB1082" s="2"/>
      <c r="AC1082" s="2"/>
      <c r="AD1082" s="2"/>
      <c r="AE1082" s="2"/>
      <c r="AF1082" s="2"/>
      <c r="AG1082" s="2"/>
      <c r="AH1082" s="2"/>
    </row>
    <row r="1083" spans="2:34" x14ac:dyDescent="0.25">
      <c r="B1083" s="46"/>
      <c r="C1083" s="46"/>
      <c r="D1083" s="46"/>
      <c r="E1083" s="46"/>
      <c r="F1083" s="46"/>
      <c r="G1083" s="2"/>
      <c r="H1083" s="2"/>
      <c r="I1083" s="2"/>
      <c r="J1083" s="2"/>
      <c r="K1083" s="2"/>
      <c r="L1083" s="6"/>
      <c r="M1083" s="6"/>
      <c r="N1083" s="6"/>
      <c r="O1083" s="6"/>
      <c r="P1083" s="6"/>
      <c r="Q1083" s="2"/>
      <c r="R1083" s="2"/>
      <c r="S1083" s="46"/>
      <c r="T1083" s="46"/>
      <c r="U1083" s="46"/>
      <c r="V1083" s="46"/>
      <c r="W1083" s="46"/>
      <c r="X1083" s="2"/>
      <c r="Y1083" s="2"/>
      <c r="Z1083" s="2"/>
      <c r="AA1083" s="2"/>
      <c r="AB1083" s="2"/>
      <c r="AC1083" s="2"/>
      <c r="AD1083" s="2"/>
      <c r="AE1083" s="2"/>
      <c r="AF1083" s="2"/>
      <c r="AG1083" s="2"/>
      <c r="AH1083" s="2"/>
    </row>
    <row r="1084" spans="2:34" x14ac:dyDescent="0.25">
      <c r="B1084" s="46"/>
      <c r="C1084" s="46"/>
      <c r="D1084" s="46"/>
      <c r="E1084" s="46"/>
      <c r="F1084" s="46"/>
      <c r="G1084" s="2"/>
      <c r="H1084" s="2"/>
      <c r="I1084" s="2"/>
      <c r="J1084" s="2"/>
      <c r="K1084" s="2"/>
      <c r="L1084" s="6"/>
      <c r="M1084" s="6"/>
      <c r="N1084" s="6"/>
      <c r="O1084" s="6"/>
      <c r="P1084" s="6"/>
      <c r="Q1084" s="2"/>
      <c r="R1084" s="2"/>
      <c r="S1084" s="46"/>
      <c r="T1084" s="46"/>
      <c r="U1084" s="46"/>
      <c r="V1084" s="46"/>
      <c r="W1084" s="46"/>
      <c r="X1084" s="2"/>
      <c r="Y1084" s="2"/>
      <c r="Z1084" s="2"/>
      <c r="AA1084" s="2"/>
      <c r="AB1084" s="2"/>
      <c r="AC1084" s="2"/>
      <c r="AD1084" s="2"/>
      <c r="AE1084" s="2"/>
      <c r="AF1084" s="2"/>
      <c r="AG1084" s="2"/>
      <c r="AH1084" s="2"/>
    </row>
    <row r="1085" spans="2:34" x14ac:dyDescent="0.25">
      <c r="B1085" s="46"/>
      <c r="C1085" s="46"/>
      <c r="D1085" s="46"/>
      <c r="E1085" s="46"/>
      <c r="F1085" s="46"/>
      <c r="G1085" s="2"/>
      <c r="H1085" s="2"/>
      <c r="I1085" s="2"/>
      <c r="J1085" s="2"/>
      <c r="K1085" s="2"/>
      <c r="L1085" s="6"/>
      <c r="M1085" s="6"/>
      <c r="N1085" s="6"/>
      <c r="O1085" s="6"/>
      <c r="P1085" s="6"/>
      <c r="Q1085" s="2"/>
      <c r="R1085" s="2"/>
      <c r="S1085" s="46"/>
      <c r="T1085" s="46"/>
      <c r="U1085" s="46"/>
      <c r="V1085" s="46"/>
      <c r="W1085" s="46"/>
      <c r="X1085" s="2"/>
      <c r="Y1085" s="2"/>
      <c r="Z1085" s="2"/>
      <c r="AA1085" s="2"/>
      <c r="AB1085" s="2"/>
      <c r="AC1085" s="2"/>
      <c r="AD1085" s="2"/>
      <c r="AE1085" s="2"/>
      <c r="AF1085" s="2"/>
      <c r="AG1085" s="2"/>
      <c r="AH1085" s="2"/>
    </row>
    <row r="1086" spans="2:34" x14ac:dyDescent="0.25">
      <c r="B1086" s="46"/>
      <c r="C1086" s="46"/>
      <c r="D1086" s="46"/>
      <c r="E1086" s="46"/>
      <c r="F1086" s="46"/>
      <c r="G1086" s="2"/>
      <c r="H1086" s="2"/>
      <c r="I1086" s="2"/>
      <c r="J1086" s="2"/>
      <c r="K1086" s="2"/>
      <c r="L1086" s="6"/>
      <c r="M1086" s="6"/>
      <c r="N1086" s="6"/>
      <c r="O1086" s="6"/>
      <c r="P1086" s="6"/>
      <c r="Q1086" s="2"/>
      <c r="R1086" s="2"/>
      <c r="S1086" s="46"/>
      <c r="T1086" s="46"/>
      <c r="U1086" s="46"/>
      <c r="V1086" s="46"/>
      <c r="W1086" s="46"/>
      <c r="X1086" s="2"/>
      <c r="Y1086" s="2"/>
      <c r="Z1086" s="2"/>
      <c r="AA1086" s="2"/>
      <c r="AB1086" s="2"/>
      <c r="AC1086" s="2"/>
      <c r="AD1086" s="2"/>
      <c r="AE1086" s="2"/>
      <c r="AF1086" s="2"/>
      <c r="AG1086" s="2"/>
      <c r="AH1086" s="2"/>
    </row>
    <row r="1087" spans="2:34" x14ac:dyDescent="0.25">
      <c r="B1087" s="46"/>
      <c r="C1087" s="46"/>
      <c r="D1087" s="46"/>
      <c r="E1087" s="46"/>
      <c r="F1087" s="46"/>
      <c r="G1087" s="2"/>
      <c r="H1087" s="2"/>
      <c r="I1087" s="2"/>
      <c r="J1087" s="2"/>
      <c r="K1087" s="2"/>
      <c r="L1087" s="6"/>
      <c r="M1087" s="6"/>
      <c r="N1087" s="6"/>
      <c r="O1087" s="6"/>
      <c r="P1087" s="6"/>
      <c r="Q1087" s="2"/>
      <c r="R1087" s="2"/>
      <c r="S1087" s="46"/>
      <c r="T1087" s="46"/>
      <c r="U1087" s="46"/>
      <c r="V1087" s="46"/>
      <c r="W1087" s="46"/>
      <c r="X1087" s="2"/>
      <c r="Y1087" s="2"/>
      <c r="Z1087" s="2"/>
      <c r="AA1087" s="2"/>
      <c r="AB1087" s="2"/>
      <c r="AC1087" s="2"/>
      <c r="AD1087" s="2"/>
      <c r="AE1087" s="2"/>
      <c r="AF1087" s="2"/>
      <c r="AG1087" s="2"/>
      <c r="AH1087" s="2"/>
    </row>
    <row r="1088" spans="2:34" x14ac:dyDescent="0.25">
      <c r="B1088" s="46"/>
      <c r="C1088" s="46"/>
      <c r="D1088" s="46"/>
      <c r="E1088" s="46"/>
      <c r="F1088" s="46"/>
      <c r="G1088" s="2"/>
      <c r="H1088" s="2"/>
      <c r="I1088" s="2"/>
      <c r="J1088" s="2"/>
      <c r="K1088" s="2"/>
      <c r="L1088" s="6"/>
      <c r="M1088" s="6"/>
      <c r="N1088" s="6"/>
      <c r="O1088" s="6"/>
      <c r="P1088" s="6"/>
      <c r="Q1088" s="2"/>
      <c r="R1088" s="2"/>
      <c r="S1088" s="46"/>
      <c r="T1088" s="46"/>
      <c r="U1088" s="46"/>
      <c r="V1088" s="46"/>
      <c r="W1088" s="46"/>
      <c r="X1088" s="2"/>
      <c r="Y1088" s="2"/>
      <c r="Z1088" s="2"/>
      <c r="AA1088" s="2"/>
      <c r="AB1088" s="2"/>
      <c r="AC1088" s="2"/>
      <c r="AD1088" s="2"/>
      <c r="AE1088" s="2"/>
      <c r="AF1088" s="2"/>
      <c r="AG1088" s="2"/>
      <c r="AH1088" s="2"/>
    </row>
    <row r="1089" spans="2:34" x14ac:dyDescent="0.25">
      <c r="B1089" s="46"/>
      <c r="C1089" s="46"/>
      <c r="D1089" s="46"/>
      <c r="E1089" s="46"/>
      <c r="F1089" s="46"/>
      <c r="G1089" s="2"/>
      <c r="H1089" s="2"/>
      <c r="I1089" s="2"/>
      <c r="J1089" s="2"/>
      <c r="K1089" s="2"/>
      <c r="L1089" s="6"/>
      <c r="M1089" s="6"/>
      <c r="N1089" s="6"/>
      <c r="O1089" s="6"/>
      <c r="P1089" s="6"/>
      <c r="Q1089" s="2"/>
      <c r="R1089" s="2"/>
      <c r="S1089" s="46"/>
      <c r="T1089" s="46"/>
      <c r="U1089" s="46"/>
      <c r="V1089" s="46"/>
      <c r="W1089" s="46"/>
      <c r="X1089" s="2"/>
      <c r="Y1089" s="2"/>
      <c r="Z1089" s="2"/>
      <c r="AA1089" s="2"/>
      <c r="AB1089" s="2"/>
      <c r="AC1089" s="2"/>
      <c r="AD1089" s="2"/>
      <c r="AE1089" s="2"/>
      <c r="AF1089" s="2"/>
      <c r="AG1089" s="2"/>
      <c r="AH1089" s="2"/>
    </row>
    <row r="1090" spans="2:34" x14ac:dyDescent="0.25">
      <c r="B1090" s="46"/>
      <c r="C1090" s="46"/>
      <c r="D1090" s="46"/>
      <c r="E1090" s="46"/>
      <c r="F1090" s="46"/>
      <c r="G1090" s="2"/>
      <c r="H1090" s="2"/>
      <c r="I1090" s="2"/>
      <c r="J1090" s="2"/>
      <c r="K1090" s="2"/>
      <c r="L1090" s="6"/>
      <c r="M1090" s="6"/>
      <c r="N1090" s="6"/>
      <c r="O1090" s="6"/>
      <c r="P1090" s="6"/>
      <c r="Q1090" s="2"/>
      <c r="R1090" s="2"/>
      <c r="S1090" s="46"/>
      <c r="T1090" s="46"/>
      <c r="U1090" s="46"/>
      <c r="V1090" s="46"/>
      <c r="W1090" s="46"/>
      <c r="X1090" s="2"/>
      <c r="Y1090" s="2"/>
      <c r="Z1090" s="2"/>
      <c r="AA1090" s="2"/>
      <c r="AB1090" s="2"/>
      <c r="AC1090" s="2"/>
      <c r="AD1090" s="2"/>
      <c r="AE1090" s="2"/>
      <c r="AF1090" s="2"/>
      <c r="AG1090" s="2"/>
      <c r="AH1090" s="2"/>
    </row>
    <row r="1091" spans="2:34" x14ac:dyDescent="0.25">
      <c r="B1091" s="46"/>
      <c r="C1091" s="46"/>
      <c r="D1091" s="46"/>
      <c r="E1091" s="46"/>
      <c r="F1091" s="46"/>
      <c r="G1091" s="2"/>
      <c r="H1091" s="2"/>
      <c r="I1091" s="2"/>
      <c r="J1091" s="2"/>
      <c r="K1091" s="2"/>
      <c r="L1091" s="6"/>
      <c r="M1091" s="6"/>
      <c r="N1091" s="6"/>
      <c r="O1091" s="6"/>
      <c r="P1091" s="6"/>
      <c r="Q1091" s="2"/>
      <c r="R1091" s="2"/>
      <c r="S1091" s="46"/>
      <c r="T1091" s="46"/>
      <c r="U1091" s="46"/>
      <c r="V1091" s="46"/>
      <c r="W1091" s="46"/>
      <c r="X1091" s="2"/>
      <c r="Y1091" s="2"/>
      <c r="Z1091" s="2"/>
      <c r="AA1091" s="2"/>
      <c r="AB1091" s="2"/>
      <c r="AC1091" s="2"/>
      <c r="AD1091" s="2"/>
      <c r="AE1091" s="2"/>
      <c r="AF1091" s="2"/>
      <c r="AG1091" s="2"/>
      <c r="AH1091" s="2"/>
    </row>
    <row r="1092" spans="2:34" x14ac:dyDescent="0.25">
      <c r="B1092" s="46"/>
      <c r="C1092" s="46"/>
      <c r="D1092" s="46"/>
      <c r="E1092" s="46"/>
      <c r="F1092" s="46"/>
      <c r="G1092" s="2"/>
      <c r="H1092" s="2"/>
      <c r="I1092" s="2"/>
      <c r="J1092" s="2"/>
      <c r="K1092" s="2"/>
      <c r="L1092" s="6"/>
      <c r="M1092" s="6"/>
      <c r="N1092" s="6"/>
      <c r="O1092" s="6"/>
      <c r="P1092" s="6"/>
      <c r="Q1092" s="2"/>
      <c r="R1092" s="2"/>
      <c r="S1092" s="46"/>
      <c r="T1092" s="46"/>
      <c r="U1092" s="46"/>
      <c r="V1092" s="46"/>
      <c r="W1092" s="46"/>
      <c r="X1092" s="2"/>
      <c r="Y1092" s="2"/>
      <c r="Z1092" s="2"/>
      <c r="AA1092" s="2"/>
      <c r="AB1092" s="2"/>
      <c r="AC1092" s="2"/>
      <c r="AD1092" s="2"/>
      <c r="AE1092" s="2"/>
      <c r="AF1092" s="2"/>
      <c r="AG1092" s="2"/>
      <c r="AH1092" s="2"/>
    </row>
    <row r="1093" spans="2:34" x14ac:dyDescent="0.25">
      <c r="B1093" s="46"/>
      <c r="C1093" s="46"/>
      <c r="D1093" s="46"/>
      <c r="E1093" s="46"/>
      <c r="F1093" s="46"/>
      <c r="G1093" s="2"/>
      <c r="H1093" s="2"/>
      <c r="I1093" s="2"/>
      <c r="J1093" s="2"/>
      <c r="K1093" s="2"/>
      <c r="L1093" s="6"/>
      <c r="M1093" s="6"/>
      <c r="N1093" s="6"/>
      <c r="O1093" s="6"/>
      <c r="P1093" s="6"/>
      <c r="Q1093" s="2"/>
      <c r="R1093" s="2"/>
      <c r="S1093" s="46"/>
      <c r="T1093" s="46"/>
      <c r="U1093" s="46"/>
      <c r="V1093" s="46"/>
      <c r="W1093" s="46"/>
      <c r="X1093" s="2"/>
      <c r="Y1093" s="2"/>
      <c r="Z1093" s="2"/>
      <c r="AA1093" s="2"/>
      <c r="AB1093" s="2"/>
      <c r="AC1093" s="2"/>
      <c r="AD1093" s="2"/>
      <c r="AE1093" s="2"/>
      <c r="AF1093" s="2"/>
      <c r="AG1093" s="2"/>
      <c r="AH1093" s="2"/>
    </row>
    <row r="1094" spans="2:34" x14ac:dyDescent="0.25">
      <c r="B1094" s="46"/>
      <c r="C1094" s="46"/>
      <c r="D1094" s="46"/>
      <c r="E1094" s="46"/>
      <c r="F1094" s="46"/>
      <c r="G1094" s="2"/>
      <c r="H1094" s="2"/>
      <c r="I1094" s="2"/>
      <c r="J1094" s="2"/>
      <c r="K1094" s="2"/>
      <c r="L1094" s="6"/>
      <c r="M1094" s="6"/>
      <c r="N1094" s="6"/>
      <c r="O1094" s="6"/>
      <c r="P1094" s="6"/>
      <c r="Q1094" s="2"/>
      <c r="R1094" s="2"/>
      <c r="S1094" s="46"/>
      <c r="T1094" s="46"/>
      <c r="U1094" s="46"/>
      <c r="V1094" s="46"/>
      <c r="W1094" s="46"/>
      <c r="X1094" s="2"/>
      <c r="Y1094" s="2"/>
      <c r="Z1094" s="2"/>
      <c r="AA1094" s="2"/>
      <c r="AB1094" s="2"/>
      <c r="AC1094" s="2"/>
      <c r="AD1094" s="2"/>
      <c r="AE1094" s="2"/>
      <c r="AF1094" s="2"/>
      <c r="AG1094" s="2"/>
      <c r="AH1094" s="2"/>
    </row>
    <row r="1095" spans="2:34" x14ac:dyDescent="0.25">
      <c r="B1095" s="46"/>
      <c r="C1095" s="46"/>
      <c r="D1095" s="46"/>
      <c r="E1095" s="46"/>
      <c r="F1095" s="46"/>
      <c r="G1095" s="2"/>
      <c r="H1095" s="2"/>
      <c r="I1095" s="2"/>
      <c r="J1095" s="2"/>
      <c r="K1095" s="2"/>
      <c r="L1095" s="6"/>
      <c r="M1095" s="6"/>
      <c r="N1095" s="6"/>
      <c r="O1095" s="6"/>
      <c r="P1095" s="6"/>
      <c r="Q1095" s="2"/>
      <c r="R1095" s="2"/>
      <c r="S1095" s="46"/>
      <c r="T1095" s="46"/>
      <c r="U1095" s="46"/>
      <c r="V1095" s="46"/>
      <c r="W1095" s="46"/>
      <c r="X1095" s="2"/>
      <c r="Y1095" s="2"/>
      <c r="Z1095" s="2"/>
      <c r="AA1095" s="2"/>
      <c r="AB1095" s="2"/>
      <c r="AC1095" s="2"/>
      <c r="AD1095" s="2"/>
      <c r="AE1095" s="2"/>
      <c r="AF1095" s="2"/>
      <c r="AG1095" s="2"/>
      <c r="AH1095" s="2"/>
    </row>
    <row r="1096" spans="2:34" x14ac:dyDescent="0.25">
      <c r="B1096" s="46"/>
      <c r="C1096" s="46"/>
      <c r="D1096" s="46"/>
      <c r="E1096" s="46"/>
      <c r="F1096" s="46"/>
      <c r="G1096" s="2"/>
      <c r="H1096" s="2"/>
      <c r="I1096" s="2"/>
      <c r="J1096" s="2"/>
      <c r="K1096" s="2"/>
      <c r="L1096" s="6"/>
      <c r="M1096" s="6"/>
      <c r="N1096" s="6"/>
      <c r="O1096" s="6"/>
      <c r="P1096" s="6"/>
      <c r="Q1096" s="2"/>
      <c r="R1096" s="2"/>
      <c r="S1096" s="46"/>
      <c r="T1096" s="46"/>
      <c r="U1096" s="46"/>
      <c r="V1096" s="46"/>
      <c r="W1096" s="46"/>
      <c r="X1096" s="2"/>
      <c r="Y1096" s="2"/>
      <c r="Z1096" s="2"/>
      <c r="AA1096" s="2"/>
      <c r="AB1096" s="2"/>
      <c r="AC1096" s="2"/>
      <c r="AD1096" s="2"/>
      <c r="AE1096" s="2"/>
      <c r="AF1096" s="2"/>
      <c r="AG1096" s="2"/>
      <c r="AH1096" s="2"/>
    </row>
    <row r="1097" spans="2:34" x14ac:dyDescent="0.25">
      <c r="B1097" s="46"/>
      <c r="C1097" s="46"/>
      <c r="D1097" s="46"/>
      <c r="E1097" s="46"/>
      <c r="F1097" s="46"/>
      <c r="G1097" s="2"/>
      <c r="H1097" s="2"/>
      <c r="I1097" s="2"/>
      <c r="J1097" s="2"/>
      <c r="K1097" s="2"/>
      <c r="L1097" s="6"/>
      <c r="M1097" s="6"/>
      <c r="N1097" s="6"/>
      <c r="O1097" s="6"/>
      <c r="P1097" s="6"/>
      <c r="Q1097" s="2"/>
      <c r="R1097" s="2"/>
      <c r="S1097" s="46"/>
      <c r="T1097" s="46"/>
      <c r="U1097" s="46"/>
      <c r="V1097" s="46"/>
      <c r="W1097" s="46"/>
      <c r="X1097" s="2"/>
      <c r="Y1097" s="2"/>
      <c r="Z1097" s="2"/>
      <c r="AA1097" s="2"/>
      <c r="AB1097" s="2"/>
      <c r="AC1097" s="2"/>
      <c r="AD1097" s="2"/>
      <c r="AE1097" s="2"/>
      <c r="AF1097" s="2"/>
      <c r="AG1097" s="2"/>
      <c r="AH1097" s="2"/>
    </row>
    <row r="1098" spans="2:34" x14ac:dyDescent="0.25">
      <c r="B1098" s="46"/>
      <c r="C1098" s="46"/>
      <c r="D1098" s="46"/>
      <c r="E1098" s="46"/>
      <c r="F1098" s="46"/>
      <c r="G1098" s="2"/>
      <c r="H1098" s="2"/>
      <c r="I1098" s="2"/>
      <c r="J1098" s="2"/>
      <c r="K1098" s="2"/>
      <c r="L1098" s="6"/>
      <c r="M1098" s="6"/>
      <c r="N1098" s="6"/>
      <c r="O1098" s="6"/>
      <c r="P1098" s="6"/>
      <c r="Q1098" s="2"/>
      <c r="R1098" s="2"/>
      <c r="S1098" s="46"/>
      <c r="T1098" s="46"/>
      <c r="U1098" s="46"/>
      <c r="V1098" s="46"/>
      <c r="W1098" s="46"/>
      <c r="X1098" s="2"/>
      <c r="Y1098" s="2"/>
      <c r="Z1098" s="2"/>
      <c r="AA1098" s="2"/>
      <c r="AB1098" s="2"/>
      <c r="AC1098" s="2"/>
      <c r="AD1098" s="2"/>
      <c r="AE1098" s="2"/>
      <c r="AF1098" s="2"/>
      <c r="AG1098" s="2"/>
      <c r="AH1098" s="2"/>
    </row>
    <row r="1099" spans="2:34" x14ac:dyDescent="0.25">
      <c r="B1099" s="46"/>
      <c r="C1099" s="46"/>
      <c r="D1099" s="46"/>
      <c r="E1099" s="46"/>
      <c r="F1099" s="46"/>
      <c r="G1099" s="2"/>
      <c r="H1099" s="2"/>
      <c r="I1099" s="2"/>
      <c r="J1099" s="2"/>
      <c r="K1099" s="2"/>
      <c r="L1099" s="6"/>
      <c r="M1099" s="6"/>
      <c r="N1099" s="6"/>
      <c r="O1099" s="6"/>
      <c r="P1099" s="6"/>
      <c r="Q1099" s="2"/>
      <c r="R1099" s="2"/>
      <c r="S1099" s="46"/>
      <c r="T1099" s="46"/>
      <c r="U1099" s="46"/>
      <c r="V1099" s="46"/>
      <c r="W1099" s="46"/>
      <c r="X1099" s="2"/>
      <c r="Y1099" s="2"/>
      <c r="Z1099" s="2"/>
      <c r="AA1099" s="2"/>
      <c r="AB1099" s="2"/>
      <c r="AC1099" s="2"/>
      <c r="AD1099" s="2"/>
      <c r="AE1099" s="2"/>
      <c r="AF1099" s="2"/>
      <c r="AG1099" s="2"/>
      <c r="AH1099" s="2"/>
    </row>
    <row r="1100" spans="2:34" x14ac:dyDescent="0.25">
      <c r="B1100" s="46"/>
      <c r="C1100" s="46"/>
      <c r="D1100" s="46"/>
      <c r="E1100" s="46"/>
      <c r="F1100" s="46"/>
      <c r="G1100" s="2"/>
      <c r="H1100" s="2"/>
      <c r="I1100" s="2"/>
      <c r="J1100" s="2"/>
      <c r="K1100" s="2"/>
      <c r="L1100" s="6"/>
      <c r="M1100" s="6"/>
      <c r="N1100" s="6"/>
      <c r="O1100" s="6"/>
      <c r="P1100" s="6"/>
      <c r="Q1100" s="2"/>
      <c r="R1100" s="2"/>
      <c r="S1100" s="46"/>
      <c r="T1100" s="46"/>
      <c r="U1100" s="46"/>
      <c r="V1100" s="46"/>
      <c r="W1100" s="46"/>
      <c r="X1100" s="2"/>
      <c r="Y1100" s="2"/>
      <c r="Z1100" s="2"/>
      <c r="AA1100" s="2"/>
      <c r="AB1100" s="2"/>
      <c r="AC1100" s="2"/>
      <c r="AD1100" s="2"/>
      <c r="AE1100" s="2"/>
      <c r="AF1100" s="2"/>
      <c r="AG1100" s="2"/>
      <c r="AH1100" s="2"/>
    </row>
    <row r="1101" spans="2:34" x14ac:dyDescent="0.25">
      <c r="B1101" s="46"/>
      <c r="C1101" s="46"/>
      <c r="D1101" s="46"/>
      <c r="E1101" s="46"/>
      <c r="F1101" s="46"/>
      <c r="G1101" s="2"/>
      <c r="H1101" s="2"/>
      <c r="I1101" s="2"/>
      <c r="J1101" s="2"/>
      <c r="K1101" s="2"/>
      <c r="L1101" s="6"/>
      <c r="M1101" s="6"/>
      <c r="N1101" s="6"/>
      <c r="O1101" s="6"/>
      <c r="P1101" s="6"/>
      <c r="Q1101" s="2"/>
      <c r="R1101" s="2"/>
      <c r="S1101" s="46"/>
      <c r="T1101" s="46"/>
      <c r="U1101" s="46"/>
      <c r="V1101" s="46"/>
      <c r="W1101" s="46"/>
      <c r="X1101" s="2"/>
      <c r="Y1101" s="2"/>
      <c r="Z1101" s="2"/>
      <c r="AA1101" s="2"/>
      <c r="AB1101" s="2"/>
      <c r="AC1101" s="2"/>
      <c r="AD1101" s="2"/>
      <c r="AE1101" s="2"/>
      <c r="AF1101" s="2"/>
      <c r="AG1101" s="2"/>
      <c r="AH1101" s="2"/>
    </row>
    <row r="1102" spans="2:34" x14ac:dyDescent="0.25">
      <c r="B1102" s="46"/>
      <c r="C1102" s="46"/>
      <c r="D1102" s="46"/>
      <c r="E1102" s="46"/>
      <c r="F1102" s="46"/>
      <c r="G1102" s="2"/>
      <c r="H1102" s="2"/>
      <c r="I1102" s="2"/>
      <c r="J1102" s="2"/>
      <c r="K1102" s="2"/>
      <c r="L1102" s="6"/>
      <c r="M1102" s="6"/>
      <c r="N1102" s="6"/>
      <c r="O1102" s="6"/>
      <c r="P1102" s="6"/>
      <c r="Q1102" s="2"/>
      <c r="R1102" s="2"/>
      <c r="S1102" s="46"/>
      <c r="T1102" s="46"/>
      <c r="U1102" s="46"/>
      <c r="V1102" s="46"/>
      <c r="W1102" s="46"/>
      <c r="X1102" s="2"/>
      <c r="Y1102" s="2"/>
      <c r="Z1102" s="2"/>
      <c r="AA1102" s="2"/>
      <c r="AB1102" s="2"/>
      <c r="AC1102" s="2"/>
      <c r="AD1102" s="2"/>
      <c r="AE1102" s="2"/>
      <c r="AF1102" s="2"/>
      <c r="AG1102" s="2"/>
      <c r="AH1102" s="2"/>
    </row>
    <row r="1103" spans="2:34" x14ac:dyDescent="0.25">
      <c r="B1103" s="46"/>
      <c r="C1103" s="46"/>
      <c r="D1103" s="46"/>
      <c r="E1103" s="46"/>
      <c r="F1103" s="46"/>
      <c r="G1103" s="2"/>
      <c r="H1103" s="2"/>
      <c r="I1103" s="2"/>
      <c r="J1103" s="2"/>
      <c r="K1103" s="2"/>
      <c r="L1103" s="6"/>
      <c r="M1103" s="6"/>
      <c r="N1103" s="6"/>
      <c r="O1103" s="6"/>
      <c r="P1103" s="6"/>
      <c r="Q1103" s="2"/>
      <c r="R1103" s="2"/>
      <c r="S1103" s="46"/>
      <c r="T1103" s="46"/>
      <c r="U1103" s="46"/>
      <c r="V1103" s="46"/>
      <c r="W1103" s="46"/>
      <c r="X1103" s="2"/>
      <c r="Y1103" s="2"/>
      <c r="Z1103" s="2"/>
      <c r="AA1103" s="2"/>
      <c r="AB1103" s="2"/>
      <c r="AC1103" s="2"/>
      <c r="AD1103" s="2"/>
      <c r="AE1103" s="2"/>
      <c r="AF1103" s="2"/>
      <c r="AG1103" s="2"/>
      <c r="AH1103" s="2"/>
    </row>
  </sheetData>
  <pageMargins left="0.75" right="0.75" top="1" bottom="1" header="0.5" footer="0.5"/>
  <pageSetup scale="87" orientation="portrait" horizontalDpi="4294967294" verticalDpi="300" r:id="rId1"/>
  <headerFooter alignWithMargins="0"/>
  <rowBreaks count="2" manualBreakCount="2">
    <brk id="48" max="16383" man="1"/>
    <brk id="95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3939C3-E50E-4290-BDF2-0C4D3EB25AD4}">
  <dimension ref="A1:P52"/>
  <sheetViews>
    <sheetView zoomScale="120" zoomScaleNormal="120" workbookViewId="0">
      <selection activeCell="A2" sqref="A2"/>
    </sheetView>
  </sheetViews>
  <sheetFormatPr defaultRowHeight="15.75" x14ac:dyDescent="0.25"/>
  <cols>
    <col min="1" max="12" width="9.140625" style="75"/>
    <col min="13" max="13" width="5.5703125" style="75" customWidth="1"/>
    <col min="14" max="14" width="4.140625" style="75" customWidth="1"/>
    <col min="15" max="16384" width="9.140625" style="75"/>
  </cols>
  <sheetData>
    <row r="1" spans="1:11" x14ac:dyDescent="0.25">
      <c r="A1" s="74" t="s">
        <v>34</v>
      </c>
    </row>
    <row r="3" spans="1:11" x14ac:dyDescent="0.25">
      <c r="A3" s="75" t="s">
        <v>35</v>
      </c>
    </row>
    <row r="4" spans="1:11" x14ac:dyDescent="0.25">
      <c r="A4" s="75" t="s">
        <v>36</v>
      </c>
    </row>
    <row r="5" spans="1:11" x14ac:dyDescent="0.25">
      <c r="A5" s="75" t="s">
        <v>37</v>
      </c>
    </row>
    <row r="6" spans="1:11" x14ac:dyDescent="0.25">
      <c r="A6" s="76"/>
      <c r="B6" s="76" t="s">
        <v>3</v>
      </c>
      <c r="C6" s="76" t="s">
        <v>4</v>
      </c>
      <c r="D6" s="76"/>
      <c r="E6" s="76"/>
      <c r="F6" s="76"/>
    </row>
    <row r="7" spans="1:11" x14ac:dyDescent="0.25">
      <c r="A7" s="76" t="s">
        <v>8</v>
      </c>
      <c r="B7" s="76" t="s">
        <v>38</v>
      </c>
      <c r="C7" s="76" t="s">
        <v>39</v>
      </c>
      <c r="D7" s="76" t="s">
        <v>40</v>
      </c>
      <c r="E7" s="76" t="s">
        <v>41</v>
      </c>
      <c r="F7" s="76" t="s">
        <v>42</v>
      </c>
      <c r="G7" s="75" t="s">
        <v>43</v>
      </c>
    </row>
    <row r="8" spans="1:11" x14ac:dyDescent="0.25">
      <c r="A8" s="77">
        <v>1</v>
      </c>
      <c r="B8" s="77">
        <v>1</v>
      </c>
      <c r="C8" s="78">
        <v>8.89</v>
      </c>
      <c r="D8" s="77">
        <f>B8*B8</f>
        <v>1</v>
      </c>
      <c r="E8" s="78">
        <f>C8*C8</f>
        <v>79.032100000000014</v>
      </c>
      <c r="F8" s="78">
        <f>B8*C8</f>
        <v>8.89</v>
      </c>
      <c r="H8" s="79" t="s">
        <v>44</v>
      </c>
      <c r="I8" s="80">
        <f>C39-B39*J8</f>
        <v>10.142674060382008</v>
      </c>
      <c r="J8" s="81">
        <f>F40/D40</f>
        <v>-0.97473813924830544</v>
      </c>
      <c r="K8" s="82" t="s">
        <v>45</v>
      </c>
    </row>
    <row r="9" spans="1:11" x14ac:dyDescent="0.25">
      <c r="A9" s="77">
        <f>1+A8</f>
        <v>2</v>
      </c>
      <c r="B9" s="77">
        <v>7</v>
      </c>
      <c r="C9" s="78">
        <v>2.35</v>
      </c>
      <c r="D9" s="77">
        <f t="shared" ref="D9:E37" si="0">B9*B9</f>
        <v>49</v>
      </c>
      <c r="E9" s="78">
        <f t="shared" si="0"/>
        <v>5.5225000000000009</v>
      </c>
      <c r="F9" s="78">
        <f t="shared" ref="F9:F37" si="1">B9*C9</f>
        <v>16.45</v>
      </c>
    </row>
    <row r="10" spans="1:11" x14ac:dyDescent="0.25">
      <c r="A10" s="77">
        <f t="shared" ref="A10:A37" si="2">1+A9</f>
        <v>3</v>
      </c>
      <c r="B10" s="77">
        <v>6</v>
      </c>
      <c r="C10" s="78">
        <v>4.49</v>
      </c>
      <c r="D10" s="77">
        <f t="shared" si="0"/>
        <v>36</v>
      </c>
      <c r="E10" s="78">
        <f t="shared" si="0"/>
        <v>20.160100000000003</v>
      </c>
      <c r="F10" s="78">
        <f t="shared" si="1"/>
        <v>26.94</v>
      </c>
    </row>
    <row r="11" spans="1:11" x14ac:dyDescent="0.25">
      <c r="A11" s="77">
        <f t="shared" si="2"/>
        <v>4</v>
      </c>
      <c r="B11" s="77">
        <v>9</v>
      </c>
      <c r="C11" s="78">
        <v>1.99</v>
      </c>
      <c r="D11" s="77">
        <f t="shared" si="0"/>
        <v>81</v>
      </c>
      <c r="E11" s="78">
        <f t="shared" si="0"/>
        <v>3.9601000000000002</v>
      </c>
      <c r="F11" s="78">
        <f t="shared" si="1"/>
        <v>17.91</v>
      </c>
      <c r="H11" s="75">
        <v>0</v>
      </c>
      <c r="I11" s="83">
        <f>I8</f>
        <v>10.142674060382008</v>
      </c>
    </row>
    <row r="12" spans="1:11" x14ac:dyDescent="0.25">
      <c r="A12" s="77">
        <f t="shared" si="2"/>
        <v>5</v>
      </c>
      <c r="B12" s="77">
        <v>4</v>
      </c>
      <c r="C12" s="78">
        <v>5.79</v>
      </c>
      <c r="D12" s="77">
        <f t="shared" si="0"/>
        <v>16</v>
      </c>
      <c r="E12" s="78">
        <f t="shared" si="0"/>
        <v>33.524099999999997</v>
      </c>
      <c r="F12" s="78">
        <f t="shared" si="1"/>
        <v>23.16</v>
      </c>
      <c r="H12" s="75">
        <v>10</v>
      </c>
      <c r="I12" s="75">
        <f>I8+10*J8</f>
        <v>0.39529266789895345</v>
      </c>
    </row>
    <row r="13" spans="1:11" x14ac:dyDescent="0.25">
      <c r="A13" s="77">
        <f t="shared" si="2"/>
        <v>6</v>
      </c>
      <c r="B13" s="77">
        <v>6</v>
      </c>
      <c r="C13" s="78">
        <v>4.99</v>
      </c>
      <c r="D13" s="77">
        <f t="shared" si="0"/>
        <v>36</v>
      </c>
      <c r="E13" s="78">
        <f t="shared" si="0"/>
        <v>24.900100000000002</v>
      </c>
      <c r="F13" s="78">
        <f t="shared" si="1"/>
        <v>29.94</v>
      </c>
    </row>
    <row r="14" spans="1:11" x14ac:dyDescent="0.25">
      <c r="A14" s="77">
        <f t="shared" si="2"/>
        <v>7</v>
      </c>
      <c r="B14" s="77">
        <v>6</v>
      </c>
      <c r="C14" s="78">
        <v>3.28</v>
      </c>
      <c r="D14" s="77">
        <f t="shared" si="0"/>
        <v>36</v>
      </c>
      <c r="E14" s="78">
        <f t="shared" si="0"/>
        <v>10.758399999999998</v>
      </c>
      <c r="F14" s="78">
        <f t="shared" si="1"/>
        <v>19.68</v>
      </c>
    </row>
    <row r="15" spans="1:11" x14ac:dyDescent="0.25">
      <c r="A15" s="77">
        <f t="shared" si="2"/>
        <v>8</v>
      </c>
      <c r="B15" s="77">
        <v>4</v>
      </c>
      <c r="C15" s="78">
        <v>6</v>
      </c>
      <c r="D15" s="77">
        <f t="shared" si="0"/>
        <v>16</v>
      </c>
      <c r="E15" s="78">
        <f t="shared" si="0"/>
        <v>36</v>
      </c>
      <c r="F15" s="78">
        <f t="shared" si="1"/>
        <v>24</v>
      </c>
    </row>
    <row r="16" spans="1:11" x14ac:dyDescent="0.25">
      <c r="A16" s="77">
        <f t="shared" si="2"/>
        <v>9</v>
      </c>
      <c r="B16" s="77">
        <v>4</v>
      </c>
      <c r="C16" s="78">
        <v>4.75</v>
      </c>
      <c r="D16" s="77">
        <f t="shared" si="0"/>
        <v>16</v>
      </c>
      <c r="E16" s="78">
        <f t="shared" si="0"/>
        <v>22.5625</v>
      </c>
      <c r="F16" s="78">
        <f t="shared" si="1"/>
        <v>19</v>
      </c>
    </row>
    <row r="17" spans="1:13" x14ac:dyDescent="0.25">
      <c r="A17" s="77">
        <f t="shared" si="2"/>
        <v>10</v>
      </c>
      <c r="B17" s="77">
        <v>5</v>
      </c>
      <c r="C17" s="78">
        <v>3.48</v>
      </c>
      <c r="D17" s="77">
        <f t="shared" si="0"/>
        <v>25</v>
      </c>
      <c r="E17" s="78">
        <f t="shared" si="0"/>
        <v>12.1104</v>
      </c>
      <c r="F17" s="78">
        <f t="shared" si="1"/>
        <v>17.399999999999999</v>
      </c>
    </row>
    <row r="18" spans="1:13" x14ac:dyDescent="0.25">
      <c r="A18" s="77">
        <f t="shared" si="2"/>
        <v>11</v>
      </c>
      <c r="B18" s="77">
        <v>8</v>
      </c>
      <c r="C18" s="78">
        <v>2.33</v>
      </c>
      <c r="D18" s="77">
        <f t="shared" si="0"/>
        <v>64</v>
      </c>
      <c r="E18" s="78">
        <f t="shared" si="0"/>
        <v>5.4289000000000005</v>
      </c>
      <c r="F18" s="78">
        <f t="shared" si="1"/>
        <v>18.64</v>
      </c>
    </row>
    <row r="19" spans="1:13" x14ac:dyDescent="0.25">
      <c r="A19" s="77">
        <f t="shared" si="2"/>
        <v>12</v>
      </c>
      <c r="B19" s="77">
        <v>3</v>
      </c>
      <c r="C19" s="78">
        <v>7.48</v>
      </c>
      <c r="D19" s="77">
        <f t="shared" si="0"/>
        <v>9</v>
      </c>
      <c r="E19" s="78">
        <f t="shared" si="0"/>
        <v>55.950400000000009</v>
      </c>
      <c r="F19" s="78">
        <f t="shared" si="1"/>
        <v>22.44</v>
      </c>
    </row>
    <row r="20" spans="1:13" x14ac:dyDescent="0.25">
      <c r="A20" s="77">
        <f t="shared" si="2"/>
        <v>13</v>
      </c>
      <c r="B20" s="77">
        <v>9</v>
      </c>
      <c r="C20" s="78">
        <v>2.48</v>
      </c>
      <c r="D20" s="77">
        <f t="shared" si="0"/>
        <v>81</v>
      </c>
      <c r="E20" s="78">
        <f t="shared" si="0"/>
        <v>6.1504000000000003</v>
      </c>
      <c r="F20" s="78">
        <f t="shared" si="1"/>
        <v>22.32</v>
      </c>
    </row>
    <row r="21" spans="1:13" x14ac:dyDescent="0.25">
      <c r="A21" s="77">
        <f t="shared" si="2"/>
        <v>14</v>
      </c>
      <c r="B21" s="77">
        <v>5</v>
      </c>
      <c r="C21" s="78">
        <v>4.9800000000000004</v>
      </c>
      <c r="D21" s="77">
        <f t="shared" si="0"/>
        <v>25</v>
      </c>
      <c r="E21" s="78">
        <f t="shared" si="0"/>
        <v>24.800400000000003</v>
      </c>
      <c r="F21" s="78">
        <f t="shared" si="1"/>
        <v>24.900000000000002</v>
      </c>
    </row>
    <row r="22" spans="1:13" x14ac:dyDescent="0.25">
      <c r="A22" s="77">
        <f t="shared" si="2"/>
        <v>15</v>
      </c>
      <c r="B22" s="77">
        <v>3</v>
      </c>
      <c r="C22" s="78">
        <v>6.79</v>
      </c>
      <c r="D22" s="77">
        <f t="shared" si="0"/>
        <v>9</v>
      </c>
      <c r="E22" s="78">
        <f t="shared" si="0"/>
        <v>46.104100000000003</v>
      </c>
      <c r="F22" s="78">
        <f t="shared" si="1"/>
        <v>20.37</v>
      </c>
    </row>
    <row r="23" spans="1:13" x14ac:dyDescent="0.25">
      <c r="A23" s="77">
        <f t="shared" si="2"/>
        <v>16</v>
      </c>
      <c r="B23" s="77">
        <v>7</v>
      </c>
      <c r="C23" s="78">
        <v>2.98</v>
      </c>
      <c r="D23" s="77">
        <f t="shared" si="0"/>
        <v>49</v>
      </c>
      <c r="E23" s="78">
        <f t="shared" si="0"/>
        <v>8.8803999999999998</v>
      </c>
      <c r="F23" s="78">
        <f t="shared" si="1"/>
        <v>20.86</v>
      </c>
      <c r="H23" s="75" t="s">
        <v>46</v>
      </c>
    </row>
    <row r="24" spans="1:13" x14ac:dyDescent="0.25">
      <c r="A24" s="77">
        <f t="shared" si="2"/>
        <v>17</v>
      </c>
      <c r="B24" s="77">
        <v>2</v>
      </c>
      <c r="C24" s="78">
        <v>10</v>
      </c>
      <c r="D24" s="77">
        <f t="shared" si="0"/>
        <v>4</v>
      </c>
      <c r="E24" s="78">
        <f t="shared" si="0"/>
        <v>100</v>
      </c>
      <c r="F24" s="78">
        <f t="shared" si="1"/>
        <v>20</v>
      </c>
      <c r="H24" s="84" t="s">
        <v>47</v>
      </c>
      <c r="I24" s="84" t="s">
        <v>48</v>
      </c>
      <c r="J24" s="84" t="s">
        <v>1</v>
      </c>
      <c r="K24" s="84" t="s">
        <v>49</v>
      </c>
      <c r="L24" s="84" t="s">
        <v>50</v>
      </c>
      <c r="M24" s="84" t="s">
        <v>51</v>
      </c>
    </row>
    <row r="25" spans="1:13" x14ac:dyDescent="0.25">
      <c r="A25" s="77">
        <f t="shared" si="2"/>
        <v>18</v>
      </c>
      <c r="B25" s="77">
        <v>6</v>
      </c>
      <c r="C25" s="78">
        <v>4.88</v>
      </c>
      <c r="D25" s="77">
        <f t="shared" si="0"/>
        <v>36</v>
      </c>
      <c r="E25" s="78">
        <f t="shared" si="0"/>
        <v>23.814399999999999</v>
      </c>
      <c r="F25" s="78">
        <f t="shared" si="1"/>
        <v>29.28</v>
      </c>
      <c r="H25" s="84" t="s">
        <v>52</v>
      </c>
      <c r="I25" s="77">
        <v>1</v>
      </c>
      <c r="J25" s="78">
        <v>154.20357362908197</v>
      </c>
      <c r="K25" s="78">
        <v>154.20357362908197</v>
      </c>
      <c r="L25" s="78">
        <v>188.40851315384003</v>
      </c>
      <c r="M25" s="77">
        <v>5.8723989199650417E-14</v>
      </c>
    </row>
    <row r="26" spans="1:13" x14ac:dyDescent="0.25">
      <c r="A26" s="77">
        <f t="shared" si="2"/>
        <v>19</v>
      </c>
      <c r="B26" s="77">
        <v>7</v>
      </c>
      <c r="C26" s="78">
        <v>2.5499999999999998</v>
      </c>
      <c r="D26" s="77">
        <f t="shared" si="0"/>
        <v>49</v>
      </c>
      <c r="E26" s="78">
        <f t="shared" si="0"/>
        <v>6.5024999999999995</v>
      </c>
      <c r="F26" s="78">
        <f t="shared" si="1"/>
        <v>17.849999999999998</v>
      </c>
      <c r="H26" s="84" t="s">
        <v>53</v>
      </c>
      <c r="I26" s="77">
        <v>28</v>
      </c>
      <c r="J26" s="78">
        <v>22.916693037584722</v>
      </c>
      <c r="K26" s="78">
        <v>0.8184533227708829</v>
      </c>
      <c r="L26" s="85"/>
      <c r="M26" s="76"/>
    </row>
    <row r="27" spans="1:13" x14ac:dyDescent="0.25">
      <c r="A27" s="77">
        <f t="shared" si="2"/>
        <v>20</v>
      </c>
      <c r="B27" s="77">
        <v>7</v>
      </c>
      <c r="C27" s="78">
        <v>3.8</v>
      </c>
      <c r="D27" s="77">
        <f t="shared" si="0"/>
        <v>49</v>
      </c>
      <c r="E27" s="78">
        <f t="shared" si="0"/>
        <v>14.44</v>
      </c>
      <c r="F27" s="78">
        <f t="shared" si="1"/>
        <v>26.599999999999998</v>
      </c>
      <c r="H27" s="84" t="s">
        <v>54</v>
      </c>
      <c r="I27" s="77">
        <v>29</v>
      </c>
      <c r="J27" s="78">
        <v>177.12026666666668</v>
      </c>
      <c r="K27" s="85"/>
      <c r="L27" s="85"/>
      <c r="M27" s="76"/>
    </row>
    <row r="28" spans="1:13" x14ac:dyDescent="0.25">
      <c r="A28" s="77">
        <f t="shared" si="2"/>
        <v>21</v>
      </c>
      <c r="B28" s="77">
        <v>7</v>
      </c>
      <c r="C28" s="78">
        <v>2.78</v>
      </c>
      <c r="D28" s="77">
        <f t="shared" si="0"/>
        <v>49</v>
      </c>
      <c r="E28" s="78">
        <f t="shared" si="0"/>
        <v>7.7283999999999988</v>
      </c>
      <c r="F28" s="78">
        <f t="shared" si="1"/>
        <v>19.459999999999997</v>
      </c>
    </row>
    <row r="29" spans="1:13" x14ac:dyDescent="0.25">
      <c r="A29" s="77">
        <f t="shared" si="2"/>
        <v>22</v>
      </c>
      <c r="B29" s="77">
        <v>7</v>
      </c>
      <c r="C29" s="78">
        <v>3.5</v>
      </c>
      <c r="D29" s="77">
        <f t="shared" si="0"/>
        <v>49</v>
      </c>
      <c r="E29" s="78">
        <f t="shared" si="0"/>
        <v>12.25</v>
      </c>
      <c r="F29" s="78">
        <f t="shared" si="1"/>
        <v>24.5</v>
      </c>
    </row>
    <row r="30" spans="1:13" x14ac:dyDescent="0.25">
      <c r="A30" s="77">
        <f t="shared" si="2"/>
        <v>23</v>
      </c>
      <c r="B30" s="77">
        <v>2</v>
      </c>
      <c r="C30" s="78">
        <v>10.5</v>
      </c>
      <c r="D30" s="77">
        <f t="shared" si="0"/>
        <v>4</v>
      </c>
      <c r="E30" s="78">
        <f t="shared" si="0"/>
        <v>110.25</v>
      </c>
      <c r="F30" s="78">
        <f t="shared" si="1"/>
        <v>21</v>
      </c>
    </row>
    <row r="31" spans="1:13" x14ac:dyDescent="0.25">
      <c r="A31" s="77">
        <f t="shared" si="2"/>
        <v>24</v>
      </c>
      <c r="B31" s="77">
        <v>5</v>
      </c>
      <c r="C31" s="78">
        <v>4.7699999999999996</v>
      </c>
      <c r="D31" s="77">
        <f t="shared" si="0"/>
        <v>25</v>
      </c>
      <c r="E31" s="78">
        <f t="shared" si="0"/>
        <v>22.752899999999997</v>
      </c>
      <c r="F31" s="78">
        <f t="shared" si="1"/>
        <v>23.849999999999998</v>
      </c>
      <c r="H31" s="86"/>
      <c r="I31" s="86"/>
    </row>
    <row r="32" spans="1:13" x14ac:dyDescent="0.25">
      <c r="A32" s="77">
        <f t="shared" si="2"/>
        <v>25</v>
      </c>
      <c r="B32" s="77">
        <v>8</v>
      </c>
      <c r="C32" s="78">
        <v>2.89</v>
      </c>
      <c r="D32" s="77">
        <f t="shared" si="0"/>
        <v>64</v>
      </c>
      <c r="E32" s="78">
        <f t="shared" si="0"/>
        <v>8.3521000000000001</v>
      </c>
      <c r="F32" s="78">
        <f t="shared" si="1"/>
        <v>23.12</v>
      </c>
    </row>
    <row r="33" spans="1:16" x14ac:dyDescent="0.25">
      <c r="A33" s="77">
        <f t="shared" si="2"/>
        <v>26</v>
      </c>
      <c r="B33" s="77">
        <v>8</v>
      </c>
      <c r="C33" s="78">
        <v>2.7</v>
      </c>
      <c r="D33" s="77">
        <f t="shared" si="0"/>
        <v>64</v>
      </c>
      <c r="E33" s="78">
        <f t="shared" si="0"/>
        <v>7.2900000000000009</v>
      </c>
      <c r="F33" s="78">
        <f t="shared" si="1"/>
        <v>21.6</v>
      </c>
    </row>
    <row r="34" spans="1:16" x14ac:dyDescent="0.25">
      <c r="A34" s="77">
        <f t="shared" si="2"/>
        <v>27</v>
      </c>
      <c r="B34" s="77">
        <v>9</v>
      </c>
      <c r="C34" s="78">
        <v>2.5</v>
      </c>
      <c r="D34" s="77">
        <f t="shared" si="0"/>
        <v>81</v>
      </c>
      <c r="E34" s="78">
        <f t="shared" si="0"/>
        <v>6.25</v>
      </c>
      <c r="F34" s="78">
        <f t="shared" si="1"/>
        <v>22.5</v>
      </c>
    </row>
    <row r="35" spans="1:16" x14ac:dyDescent="0.25">
      <c r="A35" s="77">
        <f t="shared" si="2"/>
        <v>28</v>
      </c>
      <c r="B35" s="77">
        <v>8</v>
      </c>
      <c r="C35" s="78">
        <v>1.7</v>
      </c>
      <c r="D35" s="77">
        <f t="shared" si="0"/>
        <v>64</v>
      </c>
      <c r="E35" s="78">
        <f t="shared" si="0"/>
        <v>2.8899999999999997</v>
      </c>
      <c r="F35" s="78">
        <f t="shared" si="1"/>
        <v>13.6</v>
      </c>
    </row>
    <row r="36" spans="1:16" x14ac:dyDescent="0.25">
      <c r="A36" s="77">
        <f t="shared" si="2"/>
        <v>29</v>
      </c>
      <c r="B36" s="77">
        <v>1</v>
      </c>
      <c r="C36" s="78">
        <v>9</v>
      </c>
      <c r="D36" s="77">
        <f t="shared" si="0"/>
        <v>1</v>
      </c>
      <c r="E36" s="78">
        <f t="shared" si="0"/>
        <v>81</v>
      </c>
      <c r="F36" s="78">
        <f t="shared" si="1"/>
        <v>9</v>
      </c>
    </row>
    <row r="37" spans="1:16" x14ac:dyDescent="0.25">
      <c r="A37" s="77">
        <f t="shared" si="2"/>
        <v>30</v>
      </c>
      <c r="B37" s="77">
        <v>7</v>
      </c>
      <c r="C37" s="78">
        <v>2.98</v>
      </c>
      <c r="D37" s="77">
        <f t="shared" si="0"/>
        <v>49</v>
      </c>
      <c r="E37" s="78">
        <f t="shared" si="0"/>
        <v>8.8803999999999998</v>
      </c>
      <c r="F37" s="78">
        <f t="shared" si="1"/>
        <v>20.86</v>
      </c>
    </row>
    <row r="38" spans="1:16" x14ac:dyDescent="0.25">
      <c r="A38" s="76" t="s">
        <v>0</v>
      </c>
      <c r="B38" s="76">
        <f>SUM(B8:B37)</f>
        <v>171</v>
      </c>
      <c r="C38" s="76">
        <f>SUM(C8:C37)</f>
        <v>137.6</v>
      </c>
      <c r="D38" s="76">
        <f>SUM(D8:D37)</f>
        <v>1137</v>
      </c>
      <c r="E38" s="85">
        <f>SUM(E8:E37)</f>
        <v>808.24559999999997</v>
      </c>
      <c r="F38" s="85">
        <f>SUM(F8:F37)</f>
        <v>626.12</v>
      </c>
    </row>
    <row r="39" spans="1:16" x14ac:dyDescent="0.25">
      <c r="A39" s="76" t="s">
        <v>55</v>
      </c>
      <c r="B39" s="77">
        <f>AVERAGE(B8:B37)</f>
        <v>5.7</v>
      </c>
      <c r="C39" s="78">
        <f>AVERAGE(C8:C37)</f>
        <v>4.5866666666666669</v>
      </c>
      <c r="D39" s="76"/>
      <c r="E39" s="85"/>
      <c r="F39" s="85"/>
      <c r="H39" s="87"/>
      <c r="I39" s="87"/>
      <c r="J39" s="87"/>
      <c r="K39" s="87"/>
      <c r="L39" s="87"/>
      <c r="M39" s="87"/>
    </row>
    <row r="40" spans="1:16" x14ac:dyDescent="0.25">
      <c r="A40" s="76" t="s">
        <v>1</v>
      </c>
      <c r="B40" s="76"/>
      <c r="C40" s="76"/>
      <c r="D40" s="78">
        <f>D38-B38*B38/A37</f>
        <v>162.29999999999995</v>
      </c>
      <c r="E40" s="78">
        <f>E38-C38*C38/A37</f>
        <v>177.12026666666668</v>
      </c>
      <c r="F40" s="78">
        <f>F38-B38*C38/A37</f>
        <v>-158.19999999999993</v>
      </c>
    </row>
    <row r="44" spans="1:16" x14ac:dyDescent="0.25">
      <c r="H44" s="87"/>
      <c r="I44" s="87"/>
      <c r="J44" s="87"/>
      <c r="K44" s="87"/>
      <c r="L44" s="87"/>
      <c r="M44" s="87"/>
      <c r="N44" s="87"/>
      <c r="O44" s="87"/>
      <c r="P44" s="87"/>
    </row>
    <row r="52" spans="8:10" x14ac:dyDescent="0.25">
      <c r="H52" s="87"/>
      <c r="I52" s="87"/>
      <c r="J52" s="87"/>
    </row>
  </sheetData>
  <pageMargins left="0.75" right="0.75" top="1" bottom="1" header="0.5" footer="0.5"/>
  <pageSetup scale="90" orientation="landscape" horizontalDpi="4294967294" verticalDpi="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B7BAB5-5160-4482-9631-0435CB96CDB0}">
  <dimension ref="A1:O46"/>
  <sheetViews>
    <sheetView zoomScale="120" zoomScaleNormal="120" workbookViewId="0">
      <selection activeCell="A2" sqref="A2"/>
    </sheetView>
  </sheetViews>
  <sheetFormatPr defaultRowHeight="15.75" x14ac:dyDescent="0.25"/>
  <cols>
    <col min="1" max="3" width="9.140625" style="75"/>
    <col min="4" max="4" width="8.42578125" style="75" customWidth="1"/>
    <col min="5" max="5" width="9.140625" style="75"/>
    <col min="6" max="6" width="6.85546875" style="75" customWidth="1"/>
    <col min="7" max="7" width="9.85546875" style="75" customWidth="1"/>
    <col min="8" max="8" width="13.7109375" style="75" customWidth="1"/>
    <col min="9" max="9" width="9.5703125" style="75" customWidth="1"/>
    <col min="10" max="10" width="13.7109375" style="75" customWidth="1"/>
    <col min="11" max="11" width="10.28515625" style="75" customWidth="1"/>
    <col min="12" max="12" width="14" style="75" customWidth="1"/>
    <col min="13" max="15" width="6.85546875" style="75" customWidth="1"/>
    <col min="16" max="16384" width="9.140625" style="75"/>
  </cols>
  <sheetData>
    <row r="1" spans="1:11" x14ac:dyDescent="0.25">
      <c r="A1" s="74" t="s">
        <v>56</v>
      </c>
    </row>
    <row r="3" spans="1:11" x14ac:dyDescent="0.25">
      <c r="A3" s="75" t="s">
        <v>35</v>
      </c>
    </row>
    <row r="4" spans="1:11" x14ac:dyDescent="0.25">
      <c r="A4" s="75" t="s">
        <v>57</v>
      </c>
    </row>
    <row r="5" spans="1:11" x14ac:dyDescent="0.25">
      <c r="A5" s="75" t="s">
        <v>58</v>
      </c>
    </row>
    <row r="6" spans="1:11" x14ac:dyDescent="0.25">
      <c r="A6" s="76"/>
      <c r="B6" s="76" t="s">
        <v>4</v>
      </c>
      <c r="C6" s="76" t="s">
        <v>3</v>
      </c>
      <c r="D6" s="76"/>
      <c r="E6" s="76"/>
    </row>
    <row r="7" spans="1:11" x14ac:dyDescent="0.25">
      <c r="A7" s="76" t="s">
        <v>8</v>
      </c>
      <c r="B7" s="76" t="s">
        <v>59</v>
      </c>
      <c r="C7" s="76" t="s">
        <v>60</v>
      </c>
      <c r="D7" s="76" t="s">
        <v>40</v>
      </c>
      <c r="E7" s="76" t="s">
        <v>42</v>
      </c>
      <c r="F7" s="75" t="s">
        <v>61</v>
      </c>
    </row>
    <row r="8" spans="1:11" x14ac:dyDescent="0.25">
      <c r="A8" s="77">
        <v>1</v>
      </c>
      <c r="B8" s="77">
        <v>575</v>
      </c>
      <c r="C8" s="77">
        <v>3</v>
      </c>
      <c r="D8" s="77">
        <f>C8*C8</f>
        <v>9</v>
      </c>
      <c r="E8" s="77">
        <f>B8*C8</f>
        <v>1725</v>
      </c>
      <c r="G8" s="79" t="s">
        <v>62</v>
      </c>
      <c r="H8" s="76">
        <f>B39-C39*(E40/D40)</f>
        <v>214.41020191285855</v>
      </c>
      <c r="I8" s="88" t="s">
        <v>63</v>
      </c>
      <c r="J8" s="76">
        <f>E40/D40</f>
        <v>108.40595111583427</v>
      </c>
      <c r="K8" s="82" t="s">
        <v>64</v>
      </c>
    </row>
    <row r="9" spans="1:11" x14ac:dyDescent="0.25">
      <c r="A9" s="77">
        <v>2</v>
      </c>
      <c r="B9" s="77">
        <v>375</v>
      </c>
      <c r="C9" s="77">
        <v>2</v>
      </c>
      <c r="D9" s="77">
        <f t="shared" ref="D9:D37" si="0">C9*C9</f>
        <v>4</v>
      </c>
      <c r="E9" s="77">
        <f t="shared" ref="E9:E37" si="1">B9*C9</f>
        <v>750</v>
      </c>
    </row>
    <row r="10" spans="1:11" x14ac:dyDescent="0.25">
      <c r="A10" s="77">
        <v>3</v>
      </c>
      <c r="B10" s="77">
        <v>575</v>
      </c>
      <c r="C10" s="77">
        <v>2</v>
      </c>
      <c r="D10" s="77">
        <f t="shared" si="0"/>
        <v>4</v>
      </c>
      <c r="E10" s="77">
        <f t="shared" si="1"/>
        <v>1150</v>
      </c>
    </row>
    <row r="11" spans="1:11" x14ac:dyDescent="0.25">
      <c r="A11" s="77">
        <v>4</v>
      </c>
      <c r="B11" s="77">
        <v>585</v>
      </c>
      <c r="C11" s="77">
        <v>4</v>
      </c>
      <c r="D11" s="77">
        <f t="shared" si="0"/>
        <v>16</v>
      </c>
      <c r="E11" s="77">
        <f t="shared" si="1"/>
        <v>2340</v>
      </c>
      <c r="G11" s="75">
        <v>0</v>
      </c>
      <c r="H11" s="75">
        <f>H8</f>
        <v>214.41020191285855</v>
      </c>
    </row>
    <row r="12" spans="1:11" x14ac:dyDescent="0.25">
      <c r="A12" s="77">
        <v>5</v>
      </c>
      <c r="B12" s="77">
        <v>350</v>
      </c>
      <c r="C12" s="77">
        <v>1</v>
      </c>
      <c r="D12" s="77">
        <f t="shared" si="0"/>
        <v>1</v>
      </c>
      <c r="E12" s="77">
        <f t="shared" si="1"/>
        <v>350</v>
      </c>
      <c r="G12" s="75">
        <v>5</v>
      </c>
      <c r="H12" s="75">
        <f>H8+J8*G12</f>
        <v>756.43995749202986</v>
      </c>
    </row>
    <row r="13" spans="1:11" x14ac:dyDescent="0.25">
      <c r="A13" s="77">
        <v>6</v>
      </c>
      <c r="B13" s="77">
        <v>475</v>
      </c>
      <c r="C13" s="77">
        <v>2</v>
      </c>
      <c r="D13" s="77">
        <f t="shared" si="0"/>
        <v>4</v>
      </c>
      <c r="E13" s="77">
        <f t="shared" si="1"/>
        <v>950</v>
      </c>
    </row>
    <row r="14" spans="1:11" x14ac:dyDescent="0.25">
      <c r="A14" s="77">
        <v>7</v>
      </c>
      <c r="B14" s="77">
        <v>410</v>
      </c>
      <c r="C14" s="77">
        <v>2</v>
      </c>
      <c r="D14" s="77">
        <f t="shared" si="0"/>
        <v>4</v>
      </c>
      <c r="E14" s="77">
        <f t="shared" si="1"/>
        <v>820</v>
      </c>
    </row>
    <row r="15" spans="1:11" x14ac:dyDescent="0.25">
      <c r="A15" s="77">
        <v>8</v>
      </c>
      <c r="B15" s="77">
        <v>550</v>
      </c>
      <c r="C15" s="77">
        <v>3</v>
      </c>
      <c r="D15" s="77">
        <f t="shared" si="0"/>
        <v>9</v>
      </c>
      <c r="E15" s="77">
        <f t="shared" si="1"/>
        <v>1650</v>
      </c>
    </row>
    <row r="16" spans="1:11" x14ac:dyDescent="0.25">
      <c r="A16" s="77">
        <v>9</v>
      </c>
      <c r="B16" s="77">
        <v>465</v>
      </c>
      <c r="C16" s="77">
        <v>2</v>
      </c>
      <c r="D16" s="77">
        <f t="shared" si="0"/>
        <v>4</v>
      </c>
      <c r="E16" s="77">
        <f t="shared" si="1"/>
        <v>930</v>
      </c>
    </row>
    <row r="17" spans="1:12" x14ac:dyDescent="0.25">
      <c r="A17" s="77">
        <v>10</v>
      </c>
      <c r="B17" s="77">
        <v>350</v>
      </c>
      <c r="C17" s="77">
        <v>2</v>
      </c>
      <c r="D17" s="77">
        <f t="shared" si="0"/>
        <v>4</v>
      </c>
      <c r="E17" s="77">
        <f t="shared" si="1"/>
        <v>700</v>
      </c>
    </row>
    <row r="18" spans="1:12" x14ac:dyDescent="0.25">
      <c r="A18" s="77">
        <v>11</v>
      </c>
      <c r="B18" s="77">
        <v>550</v>
      </c>
      <c r="C18" s="77">
        <v>3</v>
      </c>
      <c r="D18" s="77">
        <f t="shared" si="0"/>
        <v>9</v>
      </c>
      <c r="E18" s="77">
        <f t="shared" si="1"/>
        <v>1650</v>
      </c>
    </row>
    <row r="19" spans="1:12" x14ac:dyDescent="0.25">
      <c r="A19" s="77">
        <v>12</v>
      </c>
      <c r="B19" s="77">
        <v>575</v>
      </c>
      <c r="C19" s="77">
        <v>3</v>
      </c>
      <c r="D19" s="77">
        <f t="shared" si="0"/>
        <v>9</v>
      </c>
      <c r="E19" s="77">
        <f t="shared" si="1"/>
        <v>1725</v>
      </c>
    </row>
    <row r="20" spans="1:12" x14ac:dyDescent="0.25">
      <c r="A20" s="77">
        <v>13</v>
      </c>
      <c r="B20" s="77">
        <v>325</v>
      </c>
      <c r="C20" s="77">
        <v>2</v>
      </c>
      <c r="D20" s="77">
        <f t="shared" si="0"/>
        <v>4</v>
      </c>
      <c r="E20" s="77">
        <f t="shared" si="1"/>
        <v>650</v>
      </c>
    </row>
    <row r="21" spans="1:12" x14ac:dyDescent="0.25">
      <c r="A21" s="77">
        <v>14</v>
      </c>
      <c r="B21" s="77">
        <v>350</v>
      </c>
      <c r="C21" s="77">
        <v>1</v>
      </c>
      <c r="D21" s="77">
        <f t="shared" si="0"/>
        <v>1</v>
      </c>
      <c r="E21" s="77">
        <f t="shared" si="1"/>
        <v>350</v>
      </c>
    </row>
    <row r="22" spans="1:12" x14ac:dyDescent="0.25">
      <c r="A22" s="77">
        <v>15</v>
      </c>
      <c r="B22" s="77">
        <v>575</v>
      </c>
      <c r="C22" s="77">
        <v>3</v>
      </c>
      <c r="D22" s="77">
        <f t="shared" si="0"/>
        <v>9</v>
      </c>
      <c r="E22" s="77">
        <f t="shared" si="1"/>
        <v>1725</v>
      </c>
      <c r="G22" s="75" t="s">
        <v>46</v>
      </c>
    </row>
    <row r="23" spans="1:12" x14ac:dyDescent="0.25">
      <c r="A23" s="77">
        <v>16</v>
      </c>
      <c r="B23" s="77">
        <v>625</v>
      </c>
      <c r="C23" s="77">
        <v>3</v>
      </c>
      <c r="D23" s="77">
        <f t="shared" si="0"/>
        <v>9</v>
      </c>
      <c r="E23" s="77">
        <f t="shared" si="1"/>
        <v>1875</v>
      </c>
      <c r="G23" s="84" t="s">
        <v>47</v>
      </c>
      <c r="H23" s="84" t="s">
        <v>48</v>
      </c>
      <c r="I23" s="84" t="s">
        <v>1</v>
      </c>
      <c r="J23" s="84" t="s">
        <v>49</v>
      </c>
      <c r="K23" s="84" t="s">
        <v>50</v>
      </c>
      <c r="L23" s="84" t="s">
        <v>51</v>
      </c>
    </row>
    <row r="24" spans="1:12" x14ac:dyDescent="0.25">
      <c r="A24" s="77">
        <v>17</v>
      </c>
      <c r="B24" s="77">
        <v>550</v>
      </c>
      <c r="C24" s="77">
        <v>4</v>
      </c>
      <c r="D24" s="77">
        <f t="shared" si="0"/>
        <v>16</v>
      </c>
      <c r="E24" s="77">
        <f t="shared" si="1"/>
        <v>2200</v>
      </c>
      <c r="G24" s="84" t="s">
        <v>52</v>
      </c>
      <c r="H24" s="77">
        <v>1</v>
      </c>
      <c r="I24" s="89">
        <v>368616.36911087483</v>
      </c>
      <c r="J24" s="89">
        <v>368616.36911087483</v>
      </c>
      <c r="K24" s="89">
        <v>68.983009014908632</v>
      </c>
      <c r="L24" s="77">
        <v>4.8891375715734006E-9</v>
      </c>
    </row>
    <row r="25" spans="1:12" x14ac:dyDescent="0.25">
      <c r="A25" s="77">
        <v>18</v>
      </c>
      <c r="B25" s="77">
        <v>660</v>
      </c>
      <c r="C25" s="77">
        <v>4</v>
      </c>
      <c r="D25" s="77">
        <f t="shared" si="0"/>
        <v>16</v>
      </c>
      <c r="E25" s="77">
        <f t="shared" si="1"/>
        <v>2640</v>
      </c>
      <c r="G25" s="84" t="s">
        <v>53</v>
      </c>
      <c r="H25" s="77">
        <v>28</v>
      </c>
      <c r="I25" s="89">
        <v>149620.29755579177</v>
      </c>
      <c r="J25" s="89">
        <v>5343.5820555639921</v>
      </c>
      <c r="K25" s="80"/>
      <c r="L25" s="76"/>
    </row>
    <row r="26" spans="1:12" x14ac:dyDescent="0.25">
      <c r="A26" s="77">
        <v>19</v>
      </c>
      <c r="B26" s="77">
        <v>525</v>
      </c>
      <c r="C26" s="77">
        <v>3</v>
      </c>
      <c r="D26" s="77">
        <f t="shared" si="0"/>
        <v>9</v>
      </c>
      <c r="E26" s="77">
        <f t="shared" si="1"/>
        <v>1575</v>
      </c>
      <c r="G26" s="84" t="s">
        <v>54</v>
      </c>
      <c r="H26" s="77">
        <v>29</v>
      </c>
      <c r="I26" s="89">
        <v>518236.66666666663</v>
      </c>
      <c r="J26" s="80"/>
      <c r="K26" s="80"/>
      <c r="L26" s="76"/>
    </row>
    <row r="27" spans="1:12" x14ac:dyDescent="0.25">
      <c r="A27" s="77">
        <v>20</v>
      </c>
      <c r="B27" s="77">
        <v>795</v>
      </c>
      <c r="C27" s="77">
        <v>4</v>
      </c>
      <c r="D27" s="77">
        <f t="shared" si="0"/>
        <v>16</v>
      </c>
      <c r="E27" s="77">
        <f t="shared" si="1"/>
        <v>3180</v>
      </c>
    </row>
    <row r="28" spans="1:12" x14ac:dyDescent="0.25">
      <c r="A28" s="77">
        <v>21</v>
      </c>
      <c r="B28" s="77">
        <v>525</v>
      </c>
      <c r="C28" s="77">
        <v>3</v>
      </c>
      <c r="D28" s="77">
        <f t="shared" si="0"/>
        <v>9</v>
      </c>
      <c r="E28" s="77">
        <f t="shared" si="1"/>
        <v>1575</v>
      </c>
    </row>
    <row r="29" spans="1:12" x14ac:dyDescent="0.25">
      <c r="A29" s="77">
        <v>22</v>
      </c>
      <c r="B29" s="77">
        <v>350</v>
      </c>
      <c r="C29" s="77">
        <v>2</v>
      </c>
      <c r="D29" s="77">
        <f t="shared" si="0"/>
        <v>4</v>
      </c>
      <c r="E29" s="77">
        <f t="shared" si="1"/>
        <v>700</v>
      </c>
    </row>
    <row r="30" spans="1:12" x14ac:dyDescent="0.25">
      <c r="A30" s="77">
        <v>23</v>
      </c>
      <c r="B30" s="77">
        <v>695</v>
      </c>
      <c r="C30" s="77">
        <v>4</v>
      </c>
      <c r="D30" s="77">
        <f t="shared" si="0"/>
        <v>16</v>
      </c>
      <c r="E30" s="77">
        <f t="shared" si="1"/>
        <v>2780</v>
      </c>
    </row>
    <row r="31" spans="1:12" x14ac:dyDescent="0.25">
      <c r="A31" s="77">
        <v>24</v>
      </c>
      <c r="B31" s="77">
        <v>700</v>
      </c>
      <c r="C31" s="77">
        <v>4</v>
      </c>
      <c r="D31" s="77">
        <f t="shared" si="0"/>
        <v>16</v>
      </c>
      <c r="E31" s="77">
        <f t="shared" si="1"/>
        <v>2800</v>
      </c>
    </row>
    <row r="32" spans="1:12" x14ac:dyDescent="0.25">
      <c r="A32" s="77">
        <v>25</v>
      </c>
      <c r="B32" s="77">
        <v>475</v>
      </c>
      <c r="C32" s="77">
        <v>2</v>
      </c>
      <c r="D32" s="77">
        <f t="shared" si="0"/>
        <v>4</v>
      </c>
      <c r="E32" s="77">
        <f t="shared" si="1"/>
        <v>950</v>
      </c>
    </row>
    <row r="33" spans="1:15" x14ac:dyDescent="0.25">
      <c r="A33" s="77">
        <v>26</v>
      </c>
      <c r="B33" s="77">
        <v>285</v>
      </c>
      <c r="C33" s="77">
        <v>2</v>
      </c>
      <c r="D33" s="77">
        <f t="shared" si="0"/>
        <v>4</v>
      </c>
      <c r="E33" s="77">
        <f t="shared" si="1"/>
        <v>570</v>
      </c>
      <c r="G33" s="86"/>
      <c r="H33" s="86"/>
    </row>
    <row r="34" spans="1:15" x14ac:dyDescent="0.25">
      <c r="A34" s="77">
        <v>27</v>
      </c>
      <c r="B34" s="77">
        <v>700</v>
      </c>
      <c r="C34" s="77">
        <v>4</v>
      </c>
      <c r="D34" s="77">
        <f t="shared" si="0"/>
        <v>16</v>
      </c>
      <c r="E34" s="77">
        <f t="shared" si="1"/>
        <v>2800</v>
      </c>
    </row>
    <row r="35" spans="1:15" x14ac:dyDescent="0.25">
      <c r="A35" s="77">
        <v>28</v>
      </c>
      <c r="B35" s="77">
        <v>650</v>
      </c>
      <c r="C35" s="77">
        <v>5</v>
      </c>
      <c r="D35" s="77">
        <f t="shared" si="0"/>
        <v>25</v>
      </c>
      <c r="E35" s="77">
        <f t="shared" si="1"/>
        <v>3250</v>
      </c>
    </row>
    <row r="36" spans="1:15" x14ac:dyDescent="0.25">
      <c r="A36" s="77">
        <v>29</v>
      </c>
      <c r="B36" s="77">
        <v>350</v>
      </c>
      <c r="C36" s="77">
        <v>1</v>
      </c>
      <c r="D36" s="77">
        <f t="shared" si="0"/>
        <v>1</v>
      </c>
      <c r="E36" s="77">
        <f t="shared" si="1"/>
        <v>350</v>
      </c>
    </row>
    <row r="37" spans="1:15" x14ac:dyDescent="0.25">
      <c r="A37" s="77">
        <v>30</v>
      </c>
      <c r="B37" s="77">
        <v>460</v>
      </c>
      <c r="C37" s="77">
        <v>3</v>
      </c>
      <c r="D37" s="77">
        <f t="shared" si="0"/>
        <v>9</v>
      </c>
      <c r="E37" s="77">
        <f t="shared" si="1"/>
        <v>1380</v>
      </c>
    </row>
    <row r="38" spans="1:15" x14ac:dyDescent="0.25">
      <c r="A38" s="76" t="s">
        <v>0</v>
      </c>
      <c r="B38" s="76">
        <f>SUM(B8:B37)</f>
        <v>15430</v>
      </c>
      <c r="C38" s="76">
        <f>SUM(C8:C37)</f>
        <v>83</v>
      </c>
      <c r="D38" s="76">
        <f>SUM(D8:D37)</f>
        <v>261</v>
      </c>
      <c r="E38" s="76">
        <f>SUM(E8:E37)</f>
        <v>46090</v>
      </c>
    </row>
    <row r="39" spans="1:15" x14ac:dyDescent="0.25">
      <c r="A39" s="76" t="s">
        <v>55</v>
      </c>
      <c r="B39" s="76">
        <f>AVERAGE(B8:B37)</f>
        <v>514.33333333333337</v>
      </c>
      <c r="C39" s="76">
        <f>AVERAGE(C8:C37)</f>
        <v>2.7666666666666666</v>
      </c>
      <c r="D39" s="76"/>
      <c r="E39" s="76"/>
    </row>
    <row r="40" spans="1:15" x14ac:dyDescent="0.25">
      <c r="A40" s="76" t="s">
        <v>1</v>
      </c>
      <c r="B40" s="76"/>
      <c r="C40" s="76"/>
      <c r="D40" s="77">
        <f>D38-C38*C38/A37</f>
        <v>31.366666666666674</v>
      </c>
      <c r="E40" s="77">
        <f>E38-B38*C38/A37</f>
        <v>3400.3333333333358</v>
      </c>
    </row>
    <row r="41" spans="1:15" x14ac:dyDescent="0.25">
      <c r="G41" s="87"/>
      <c r="H41" s="87"/>
      <c r="I41" s="87"/>
      <c r="J41" s="87"/>
      <c r="K41" s="87"/>
      <c r="L41" s="87"/>
    </row>
    <row r="46" spans="1:15" x14ac:dyDescent="0.25">
      <c r="G46" s="87"/>
      <c r="H46" s="87"/>
      <c r="I46" s="87"/>
      <c r="J46" s="87"/>
      <c r="K46" s="87"/>
      <c r="L46" s="87"/>
      <c r="M46" s="87"/>
      <c r="N46" s="87"/>
      <c r="O46" s="87"/>
    </row>
  </sheetData>
  <pageMargins left="0.75" right="0.75" top="1" bottom="1" header="0.5" footer="0.5"/>
  <pageSetup scale="90" orientation="landscape" horizontalDpi="4294967294" verticalDpi="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D3CBE4-2947-45A6-A5EF-2D91537F8317}">
  <dimension ref="A1:O45"/>
  <sheetViews>
    <sheetView zoomScale="120" zoomScaleNormal="120" workbookViewId="0">
      <selection activeCell="A2" sqref="A2"/>
    </sheetView>
  </sheetViews>
  <sheetFormatPr defaultRowHeight="15.75" x14ac:dyDescent="0.25"/>
  <cols>
    <col min="1" max="1" width="6" style="75" customWidth="1"/>
    <col min="2" max="2" width="9.7109375" style="75" customWidth="1"/>
    <col min="3" max="3" width="8.42578125" style="75" customWidth="1"/>
    <col min="4" max="4" width="9.5703125" style="75" customWidth="1"/>
    <col min="5" max="5" width="10.7109375" style="75" customWidth="1"/>
    <col min="6" max="6" width="9.140625" style="75"/>
    <col min="7" max="7" width="10.85546875" style="75" customWidth="1"/>
    <col min="8" max="12" width="8.7109375" style="75" customWidth="1"/>
    <col min="13" max="16384" width="9.140625" style="75"/>
  </cols>
  <sheetData>
    <row r="1" spans="1:11" x14ac:dyDescent="0.25">
      <c r="A1" s="74" t="s">
        <v>65</v>
      </c>
    </row>
    <row r="3" spans="1:11" x14ac:dyDescent="0.25">
      <c r="A3" s="75" t="s">
        <v>66</v>
      </c>
    </row>
    <row r="4" spans="1:11" x14ac:dyDescent="0.25">
      <c r="A4" s="75" t="s">
        <v>67</v>
      </c>
    </row>
    <row r="5" spans="1:11" x14ac:dyDescent="0.25">
      <c r="A5" s="75" t="s">
        <v>68</v>
      </c>
    </row>
    <row r="6" spans="1:11" x14ac:dyDescent="0.25">
      <c r="A6" s="76"/>
      <c r="B6" s="76" t="s">
        <v>4</v>
      </c>
      <c r="C6" s="76" t="s">
        <v>3</v>
      </c>
      <c r="D6" s="76"/>
      <c r="E6" s="76"/>
      <c r="F6" s="75" t="s">
        <v>69</v>
      </c>
    </row>
    <row r="7" spans="1:11" x14ac:dyDescent="0.25">
      <c r="A7" s="76" t="s">
        <v>8</v>
      </c>
      <c r="B7" s="76" t="s">
        <v>70</v>
      </c>
      <c r="C7" s="76" t="s">
        <v>71</v>
      </c>
      <c r="D7" s="76" t="s">
        <v>40</v>
      </c>
      <c r="E7" s="76" t="s">
        <v>42</v>
      </c>
      <c r="G7" s="75" t="s">
        <v>72</v>
      </c>
      <c r="H7" s="76">
        <f>B39-C39*(E40/D40)</f>
        <v>1.8561027730647517</v>
      </c>
      <c r="I7" s="76" t="s">
        <v>63</v>
      </c>
      <c r="J7" s="76">
        <f>E40/D40</f>
        <v>3.0055628181239569E-3</v>
      </c>
      <c r="K7" s="90" t="s">
        <v>73</v>
      </c>
    </row>
    <row r="8" spans="1:11" x14ac:dyDescent="0.25">
      <c r="A8" s="77">
        <v>1</v>
      </c>
      <c r="B8" s="91">
        <v>2</v>
      </c>
      <c r="C8" s="77">
        <v>274</v>
      </c>
      <c r="D8" s="77">
        <f>C8*C8</f>
        <v>75076</v>
      </c>
      <c r="E8" s="91">
        <f>B8*C8</f>
        <v>548</v>
      </c>
    </row>
    <row r="9" spans="1:11" x14ac:dyDescent="0.25">
      <c r="A9" s="77">
        <v>2</v>
      </c>
      <c r="B9" s="91">
        <v>2.15</v>
      </c>
      <c r="C9" s="77">
        <v>286</v>
      </c>
      <c r="D9" s="77">
        <f t="shared" ref="D9:D37" si="0">C9*C9</f>
        <v>81796</v>
      </c>
      <c r="E9" s="91">
        <f t="shared" ref="E9:E37" si="1">B9*C9</f>
        <v>614.9</v>
      </c>
    </row>
    <row r="10" spans="1:11" x14ac:dyDescent="0.25">
      <c r="A10" s="77">
        <v>3</v>
      </c>
      <c r="B10" s="91">
        <v>2.2999999999999998</v>
      </c>
      <c r="C10" s="77">
        <v>265</v>
      </c>
      <c r="D10" s="77">
        <f t="shared" si="0"/>
        <v>70225</v>
      </c>
      <c r="E10" s="91">
        <f t="shared" si="1"/>
        <v>609.5</v>
      </c>
      <c r="G10" s="75">
        <v>240</v>
      </c>
      <c r="H10" s="75">
        <f>H7+J7*G10</f>
        <v>2.5774378494145012</v>
      </c>
    </row>
    <row r="11" spans="1:11" x14ac:dyDescent="0.25">
      <c r="A11" s="77">
        <v>4</v>
      </c>
      <c r="B11" s="91">
        <v>2.3170000000000002</v>
      </c>
      <c r="C11" s="77">
        <v>274</v>
      </c>
      <c r="D11" s="77">
        <f t="shared" si="0"/>
        <v>75076</v>
      </c>
      <c r="E11" s="91">
        <f t="shared" si="1"/>
        <v>634.85800000000006</v>
      </c>
      <c r="G11" s="75">
        <v>340</v>
      </c>
      <c r="H11" s="75">
        <f>H7+J7*G11</f>
        <v>2.8779941312268971</v>
      </c>
    </row>
    <row r="12" spans="1:11" x14ac:dyDescent="0.25">
      <c r="A12" s="77">
        <v>5</v>
      </c>
      <c r="B12" s="91">
        <v>2.65</v>
      </c>
      <c r="C12" s="77">
        <v>248</v>
      </c>
      <c r="D12" s="77">
        <f t="shared" si="0"/>
        <v>61504</v>
      </c>
      <c r="E12" s="91">
        <f t="shared" si="1"/>
        <v>657.19999999999993</v>
      </c>
    </row>
    <row r="13" spans="1:11" x14ac:dyDescent="0.25">
      <c r="A13" s="77">
        <v>6</v>
      </c>
      <c r="B13" s="91">
        <v>2.8330000000000002</v>
      </c>
      <c r="C13" s="77">
        <v>285</v>
      </c>
      <c r="D13" s="77">
        <f t="shared" si="0"/>
        <v>81225</v>
      </c>
      <c r="E13" s="91">
        <f t="shared" si="1"/>
        <v>807.40500000000009</v>
      </c>
    </row>
    <row r="14" spans="1:11" x14ac:dyDescent="0.25">
      <c r="A14" s="77">
        <v>7</v>
      </c>
      <c r="B14" s="91">
        <v>2.2149999999999999</v>
      </c>
      <c r="C14" s="77">
        <v>273</v>
      </c>
      <c r="D14" s="77">
        <f t="shared" si="0"/>
        <v>74529</v>
      </c>
      <c r="E14" s="91">
        <f t="shared" si="1"/>
        <v>604.69499999999994</v>
      </c>
    </row>
    <row r="15" spans="1:11" x14ac:dyDescent="0.25">
      <c r="A15" s="77">
        <v>8</v>
      </c>
      <c r="B15" s="91">
        <v>3.5</v>
      </c>
      <c r="C15" s="77">
        <v>270</v>
      </c>
      <c r="D15" s="77">
        <f t="shared" si="0"/>
        <v>72900</v>
      </c>
      <c r="E15" s="91">
        <f t="shared" si="1"/>
        <v>945</v>
      </c>
    </row>
    <row r="16" spans="1:11" x14ac:dyDescent="0.25">
      <c r="A16" s="77">
        <v>9</v>
      </c>
      <c r="B16" s="91">
        <v>3.113</v>
      </c>
      <c r="C16" s="77">
        <v>265</v>
      </c>
      <c r="D16" s="77">
        <f t="shared" si="0"/>
        <v>70225</v>
      </c>
      <c r="E16" s="91">
        <f t="shared" si="1"/>
        <v>824.94500000000005</v>
      </c>
    </row>
    <row r="17" spans="1:12" x14ac:dyDescent="0.25">
      <c r="A17" s="77">
        <v>10</v>
      </c>
      <c r="B17" s="91">
        <v>2.0249999999999999</v>
      </c>
      <c r="C17" s="77">
        <v>300</v>
      </c>
      <c r="D17" s="77">
        <f t="shared" si="0"/>
        <v>90000</v>
      </c>
      <c r="E17" s="91">
        <f t="shared" si="1"/>
        <v>607.5</v>
      </c>
    </row>
    <row r="18" spans="1:12" x14ac:dyDescent="0.25">
      <c r="A18" s="77">
        <v>11</v>
      </c>
      <c r="B18" s="91">
        <v>2</v>
      </c>
      <c r="C18" s="77">
        <v>267</v>
      </c>
      <c r="D18" s="77">
        <f t="shared" si="0"/>
        <v>71289</v>
      </c>
      <c r="E18" s="91">
        <f t="shared" si="1"/>
        <v>534</v>
      </c>
    </row>
    <row r="19" spans="1:12" x14ac:dyDescent="0.25">
      <c r="A19" s="77">
        <v>12</v>
      </c>
      <c r="B19" s="91">
        <v>3.6</v>
      </c>
      <c r="C19" s="77">
        <v>272</v>
      </c>
      <c r="D19" s="77">
        <f t="shared" si="0"/>
        <v>73984</v>
      </c>
      <c r="E19" s="91">
        <f t="shared" si="1"/>
        <v>979.2</v>
      </c>
    </row>
    <row r="20" spans="1:12" x14ac:dyDescent="0.25">
      <c r="A20" s="77">
        <v>13</v>
      </c>
      <c r="B20" s="91">
        <v>3.3250000000000002</v>
      </c>
      <c r="C20" s="77">
        <v>283</v>
      </c>
      <c r="D20" s="77">
        <f t="shared" si="0"/>
        <v>80089</v>
      </c>
      <c r="E20" s="91">
        <f t="shared" si="1"/>
        <v>940.97500000000002</v>
      </c>
    </row>
    <row r="21" spans="1:12" x14ac:dyDescent="0.25">
      <c r="A21" s="77">
        <v>14</v>
      </c>
      <c r="B21" s="91">
        <v>2.2170000000000001</v>
      </c>
      <c r="C21" s="77">
        <v>281</v>
      </c>
      <c r="D21" s="77">
        <f t="shared" si="0"/>
        <v>78961</v>
      </c>
      <c r="E21" s="91">
        <f t="shared" si="1"/>
        <v>622.97699999999998</v>
      </c>
      <c r="G21" s="75" t="s">
        <v>46</v>
      </c>
    </row>
    <row r="22" spans="1:12" x14ac:dyDescent="0.25">
      <c r="A22" s="77">
        <v>15</v>
      </c>
      <c r="B22" s="91">
        <v>2.65</v>
      </c>
      <c r="C22" s="77">
        <v>313</v>
      </c>
      <c r="D22" s="77">
        <f t="shared" si="0"/>
        <v>97969</v>
      </c>
      <c r="E22" s="91">
        <f t="shared" si="1"/>
        <v>829.44999999999993</v>
      </c>
      <c r="G22" s="84" t="s">
        <v>47</v>
      </c>
      <c r="H22" s="84" t="s">
        <v>48</v>
      </c>
      <c r="I22" s="84" t="s">
        <v>1</v>
      </c>
      <c r="J22" s="84" t="s">
        <v>49</v>
      </c>
      <c r="K22" s="84" t="s">
        <v>50</v>
      </c>
      <c r="L22" s="84" t="s">
        <v>51</v>
      </c>
    </row>
    <row r="23" spans="1:12" x14ac:dyDescent="0.25">
      <c r="A23" s="77">
        <v>16</v>
      </c>
      <c r="B23" s="91">
        <v>2.3879999999999999</v>
      </c>
      <c r="C23" s="77">
        <v>329</v>
      </c>
      <c r="D23" s="77">
        <f t="shared" si="0"/>
        <v>108241</v>
      </c>
      <c r="E23" s="91">
        <f t="shared" si="1"/>
        <v>785.65199999999993</v>
      </c>
      <c r="G23" s="84" t="s">
        <v>52</v>
      </c>
      <c r="H23" s="77">
        <v>1</v>
      </c>
      <c r="I23" s="91">
        <v>8.6607496683633656E-2</v>
      </c>
      <c r="J23" s="91">
        <v>8.6607496683633656E-2</v>
      </c>
      <c r="K23" s="91">
        <v>0.23745682898465087</v>
      </c>
      <c r="L23" s="91">
        <v>0.62984242361232368</v>
      </c>
    </row>
    <row r="24" spans="1:12" x14ac:dyDescent="0.25">
      <c r="A24" s="77">
        <v>17</v>
      </c>
      <c r="B24" s="91">
        <v>2.2000000000000002</v>
      </c>
      <c r="C24" s="77">
        <v>272</v>
      </c>
      <c r="D24" s="77">
        <f t="shared" si="0"/>
        <v>73984</v>
      </c>
      <c r="E24" s="91">
        <f t="shared" si="1"/>
        <v>598.40000000000009</v>
      </c>
      <c r="G24" s="84" t="s">
        <v>53</v>
      </c>
      <c r="H24" s="77">
        <v>28</v>
      </c>
      <c r="I24" s="91">
        <v>10.212424369983035</v>
      </c>
      <c r="J24" s="91">
        <v>0.36472944178510841</v>
      </c>
      <c r="K24" s="81"/>
      <c r="L24" s="76"/>
    </row>
    <row r="25" spans="1:12" x14ac:dyDescent="0.25">
      <c r="A25" s="77">
        <v>18</v>
      </c>
      <c r="B25" s="91">
        <v>2.625</v>
      </c>
      <c r="C25" s="77">
        <v>262</v>
      </c>
      <c r="D25" s="77">
        <f t="shared" si="0"/>
        <v>68644</v>
      </c>
      <c r="E25" s="91">
        <f t="shared" si="1"/>
        <v>687.75</v>
      </c>
      <c r="G25" s="84" t="s">
        <v>54</v>
      </c>
      <c r="H25" s="77">
        <v>29</v>
      </c>
      <c r="I25" s="91">
        <v>10.299031866666668</v>
      </c>
      <c r="J25" s="81"/>
      <c r="K25" s="81"/>
      <c r="L25" s="76"/>
    </row>
    <row r="26" spans="1:12" x14ac:dyDescent="0.25">
      <c r="A26" s="77">
        <v>19</v>
      </c>
      <c r="B26" s="91">
        <v>3.25</v>
      </c>
      <c r="C26" s="77">
        <v>293</v>
      </c>
      <c r="D26" s="77">
        <f t="shared" si="0"/>
        <v>85849</v>
      </c>
      <c r="E26" s="91">
        <f t="shared" si="1"/>
        <v>952.25</v>
      </c>
    </row>
    <row r="27" spans="1:12" x14ac:dyDescent="0.25">
      <c r="A27" s="77">
        <v>20</v>
      </c>
      <c r="B27" s="91">
        <v>3.5630000000000002</v>
      </c>
      <c r="C27" s="77">
        <v>297</v>
      </c>
      <c r="D27" s="77">
        <f t="shared" si="0"/>
        <v>88209</v>
      </c>
      <c r="E27" s="91">
        <f t="shared" si="1"/>
        <v>1058.211</v>
      </c>
    </row>
    <row r="28" spans="1:12" x14ac:dyDescent="0.25">
      <c r="A28" s="77">
        <v>21</v>
      </c>
      <c r="B28" s="91">
        <v>2.2669999999999999</v>
      </c>
      <c r="C28" s="77">
        <v>270</v>
      </c>
      <c r="D28" s="77">
        <f t="shared" si="0"/>
        <v>72900</v>
      </c>
      <c r="E28" s="91">
        <f t="shared" si="1"/>
        <v>612.08999999999992</v>
      </c>
    </row>
    <row r="29" spans="1:12" x14ac:dyDescent="0.25">
      <c r="A29" s="77">
        <v>22</v>
      </c>
      <c r="B29" s="91">
        <v>2.5</v>
      </c>
      <c r="C29" s="77">
        <v>268</v>
      </c>
      <c r="D29" s="77">
        <f t="shared" si="0"/>
        <v>71824</v>
      </c>
      <c r="E29" s="91">
        <f t="shared" si="1"/>
        <v>670</v>
      </c>
    </row>
    <row r="30" spans="1:12" x14ac:dyDescent="0.25">
      <c r="A30" s="77">
        <v>23</v>
      </c>
      <c r="B30" s="91">
        <v>3.1920000000000002</v>
      </c>
      <c r="C30" s="77">
        <v>320</v>
      </c>
      <c r="D30" s="77">
        <f t="shared" si="0"/>
        <v>102400</v>
      </c>
      <c r="E30" s="91">
        <f t="shared" si="1"/>
        <v>1021.44</v>
      </c>
    </row>
    <row r="31" spans="1:12" x14ac:dyDescent="0.25">
      <c r="A31" s="77">
        <v>24</v>
      </c>
      <c r="B31" s="91">
        <v>3.5</v>
      </c>
      <c r="C31" s="77">
        <v>301</v>
      </c>
      <c r="D31" s="77">
        <f t="shared" si="0"/>
        <v>90601</v>
      </c>
      <c r="E31" s="91">
        <f t="shared" si="1"/>
        <v>1053.5</v>
      </c>
    </row>
    <row r="32" spans="1:12" x14ac:dyDescent="0.25">
      <c r="A32" s="77">
        <v>25</v>
      </c>
      <c r="B32" s="91">
        <v>2.65</v>
      </c>
      <c r="C32" s="77">
        <v>274</v>
      </c>
      <c r="D32" s="77">
        <f t="shared" si="0"/>
        <v>75076</v>
      </c>
      <c r="E32" s="91">
        <f t="shared" si="1"/>
        <v>726.1</v>
      </c>
      <c r="G32" s="86"/>
      <c r="H32" s="86"/>
    </row>
    <row r="33" spans="1:15" x14ac:dyDescent="0.25">
      <c r="A33" s="77">
        <v>26</v>
      </c>
      <c r="B33" s="91">
        <v>2.0419999999999998</v>
      </c>
      <c r="C33" s="77">
        <v>292</v>
      </c>
      <c r="D33" s="77">
        <f t="shared" si="0"/>
        <v>85264</v>
      </c>
      <c r="E33" s="91">
        <f t="shared" si="1"/>
        <v>596.2639999999999</v>
      </c>
    </row>
    <row r="34" spans="1:15" x14ac:dyDescent="0.25">
      <c r="A34" s="77">
        <v>27</v>
      </c>
      <c r="B34" s="91">
        <v>3.8</v>
      </c>
      <c r="C34" s="77">
        <v>263</v>
      </c>
      <c r="D34" s="77">
        <f t="shared" si="0"/>
        <v>69169</v>
      </c>
      <c r="E34" s="91">
        <f t="shared" si="1"/>
        <v>999.4</v>
      </c>
    </row>
    <row r="35" spans="1:15" x14ac:dyDescent="0.25">
      <c r="A35" s="77">
        <v>28</v>
      </c>
      <c r="B35" s="91">
        <v>2.25</v>
      </c>
      <c r="C35" s="77">
        <v>281</v>
      </c>
      <c r="D35" s="77">
        <f t="shared" si="0"/>
        <v>78961</v>
      </c>
      <c r="E35" s="91">
        <f t="shared" si="1"/>
        <v>632.25</v>
      </c>
    </row>
    <row r="36" spans="1:15" x14ac:dyDescent="0.25">
      <c r="A36" s="77">
        <v>29</v>
      </c>
      <c r="B36" s="91">
        <v>2.16</v>
      </c>
      <c r="C36" s="77">
        <v>270</v>
      </c>
      <c r="D36" s="77">
        <f t="shared" si="0"/>
        <v>72900</v>
      </c>
      <c r="E36" s="91">
        <f t="shared" si="1"/>
        <v>583.20000000000005</v>
      </c>
    </row>
    <row r="37" spans="1:15" x14ac:dyDescent="0.25">
      <c r="A37" s="77">
        <v>30</v>
      </c>
      <c r="B37" s="91">
        <v>3.75</v>
      </c>
      <c r="C37" s="77">
        <v>286</v>
      </c>
      <c r="D37" s="77">
        <f t="shared" si="0"/>
        <v>81796</v>
      </c>
      <c r="E37" s="91">
        <f t="shared" si="1"/>
        <v>1072.5</v>
      </c>
    </row>
    <row r="38" spans="1:15" x14ac:dyDescent="0.25">
      <c r="A38" s="76" t="s">
        <v>0</v>
      </c>
      <c r="B38" s="81">
        <f>SUM(B8:B37)</f>
        <v>81.031999999999996</v>
      </c>
      <c r="C38" s="92">
        <f>SUM(C8:C37)</f>
        <v>8434</v>
      </c>
      <c r="D38" s="92">
        <f>SUM(D8:D37)</f>
        <v>2380666</v>
      </c>
      <c r="E38" s="81">
        <f>SUM(E8:E37)</f>
        <v>22809.612000000001</v>
      </c>
    </row>
    <row r="39" spans="1:15" x14ac:dyDescent="0.25">
      <c r="A39" s="76" t="s">
        <v>55</v>
      </c>
      <c r="B39" s="91">
        <f>AVERAGE(B8:B37)</f>
        <v>2.7010666666666667</v>
      </c>
      <c r="C39" s="91">
        <f>AVERAGE(C8:C37)</f>
        <v>281.13333333333333</v>
      </c>
      <c r="D39" s="76"/>
      <c r="E39" s="76"/>
    </row>
    <row r="40" spans="1:15" x14ac:dyDescent="0.25">
      <c r="A40" s="76" t="s">
        <v>1</v>
      </c>
      <c r="B40" s="76"/>
      <c r="C40" s="76"/>
      <c r="D40" s="91">
        <f>D38-C38*C38/A37</f>
        <v>9587.4666666667908</v>
      </c>
      <c r="E40" s="91">
        <f>E38-B38*C38/A37</f>
        <v>28.815733333336539</v>
      </c>
      <c r="G40" s="87"/>
      <c r="H40" s="87"/>
      <c r="I40" s="87"/>
      <c r="J40" s="87"/>
      <c r="K40" s="87"/>
      <c r="L40" s="87"/>
    </row>
    <row r="45" spans="1:15" x14ac:dyDescent="0.25">
      <c r="G45" s="87"/>
      <c r="H45" s="87"/>
      <c r="I45" s="87"/>
      <c r="J45" s="87"/>
      <c r="K45" s="87"/>
      <c r="L45" s="87"/>
      <c r="M45" s="87"/>
      <c r="N45" s="87"/>
      <c r="O45" s="87"/>
    </row>
  </sheetData>
  <pageMargins left="0.75" right="0.75" top="1" bottom="1" header="0.5" footer="0.5"/>
  <pageSetup scale="90" orientation="landscape" horizontalDpi="4294967294" verticalDpi="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FE713B-E245-4E62-9724-AA9921889738}">
  <dimension ref="A1:S136"/>
  <sheetViews>
    <sheetView zoomScale="120" zoomScaleNormal="120" workbookViewId="0">
      <selection activeCell="A2" sqref="A2"/>
    </sheetView>
  </sheetViews>
  <sheetFormatPr defaultRowHeight="15.75" x14ac:dyDescent="0.25"/>
  <cols>
    <col min="1" max="1" width="5.5703125" style="75" bestFit="1" customWidth="1"/>
    <col min="2" max="3" width="3.28515625" style="75" bestFit="1" customWidth="1"/>
    <col min="4" max="4" width="4.42578125" style="75" bestFit="1" customWidth="1"/>
    <col min="5" max="5" width="7.28515625" style="75" bestFit="1" customWidth="1"/>
    <col min="6" max="6" width="5.85546875" style="75" bestFit="1" customWidth="1"/>
    <col min="7" max="7" width="3.42578125" style="75" customWidth="1"/>
    <col min="8" max="13" width="9.140625" style="75"/>
    <col min="14" max="14" width="10.140625" style="75" customWidth="1"/>
    <col min="15" max="16384" width="9.140625" style="75"/>
  </cols>
  <sheetData>
    <row r="1" spans="1:19" x14ac:dyDescent="0.25">
      <c r="A1" s="74" t="s">
        <v>74</v>
      </c>
    </row>
    <row r="3" spans="1:19" x14ac:dyDescent="0.25">
      <c r="A3" s="75" t="s">
        <v>9</v>
      </c>
    </row>
    <row r="4" spans="1:19" x14ac:dyDescent="0.25">
      <c r="A4" s="77" t="s">
        <v>8</v>
      </c>
      <c r="B4" s="77" t="s">
        <v>3</v>
      </c>
      <c r="C4" s="77" t="s">
        <v>4</v>
      </c>
      <c r="D4" s="77" t="s">
        <v>5</v>
      </c>
      <c r="E4" s="77" t="s">
        <v>6</v>
      </c>
      <c r="F4" s="77" t="s">
        <v>7</v>
      </c>
    </row>
    <row r="5" spans="1:19" x14ac:dyDescent="0.25">
      <c r="A5" s="77">
        <v>1</v>
      </c>
      <c r="B5" s="77">
        <v>1</v>
      </c>
      <c r="C5" s="77">
        <v>1</v>
      </c>
      <c r="D5" s="77">
        <f>B5*B5</f>
        <v>1</v>
      </c>
      <c r="E5" s="77">
        <f>C5*C5</f>
        <v>1</v>
      </c>
      <c r="F5" s="77">
        <f>B5*C5</f>
        <v>1</v>
      </c>
      <c r="N5" s="93" t="s">
        <v>75</v>
      </c>
      <c r="O5" s="94">
        <f>INTERCEPT(C5:C13,B5:B13)</f>
        <v>-0.16666666666666696</v>
      </c>
    </row>
    <row r="6" spans="1:19" x14ac:dyDescent="0.25">
      <c r="A6" s="77">
        <v>2</v>
      </c>
      <c r="B6" s="77">
        <v>2</v>
      </c>
      <c r="C6" s="77">
        <v>3</v>
      </c>
      <c r="D6" s="77">
        <f t="shared" ref="D6:E13" si="0">B6*B6</f>
        <v>4</v>
      </c>
      <c r="E6" s="77">
        <f t="shared" si="0"/>
        <v>9</v>
      </c>
      <c r="F6" s="77">
        <f t="shared" ref="F6:F13" si="1">B6*C6</f>
        <v>6</v>
      </c>
      <c r="N6" s="95" t="s">
        <v>76</v>
      </c>
      <c r="O6" s="96">
        <f>SLOPE(C5:C13,B5:B13)</f>
        <v>1.5</v>
      </c>
      <c r="S6" s="97"/>
    </row>
    <row r="7" spans="1:19" x14ac:dyDescent="0.25">
      <c r="A7" s="77">
        <v>3</v>
      </c>
      <c r="B7" s="77">
        <v>3</v>
      </c>
      <c r="C7" s="77">
        <v>5</v>
      </c>
      <c r="D7" s="77">
        <f t="shared" si="0"/>
        <v>9</v>
      </c>
      <c r="E7" s="77">
        <f t="shared" si="0"/>
        <v>25</v>
      </c>
      <c r="F7" s="77">
        <f t="shared" si="1"/>
        <v>15</v>
      </c>
      <c r="N7" s="79" t="s">
        <v>3</v>
      </c>
      <c r="O7" s="79" t="s">
        <v>4</v>
      </c>
    </row>
    <row r="8" spans="1:19" x14ac:dyDescent="0.25">
      <c r="A8" s="77">
        <v>4</v>
      </c>
      <c r="B8" s="77">
        <v>4</v>
      </c>
      <c r="C8" s="77">
        <v>6</v>
      </c>
      <c r="D8" s="77">
        <f t="shared" si="0"/>
        <v>16</v>
      </c>
      <c r="E8" s="77">
        <f t="shared" si="0"/>
        <v>36</v>
      </c>
      <c r="F8" s="77">
        <f t="shared" si="1"/>
        <v>24</v>
      </c>
      <c r="N8" s="75">
        <v>0</v>
      </c>
      <c r="O8" s="75">
        <f>O5+O6*N8</f>
        <v>-0.16666666666666696</v>
      </c>
    </row>
    <row r="9" spans="1:19" x14ac:dyDescent="0.25">
      <c r="A9" s="77">
        <v>5</v>
      </c>
      <c r="B9" s="77">
        <v>5</v>
      </c>
      <c r="C9" s="77">
        <v>7</v>
      </c>
      <c r="D9" s="77">
        <f t="shared" si="0"/>
        <v>25</v>
      </c>
      <c r="E9" s="77">
        <f t="shared" si="0"/>
        <v>49</v>
      </c>
      <c r="F9" s="77">
        <f t="shared" si="1"/>
        <v>35</v>
      </c>
      <c r="N9" s="75">
        <v>10</v>
      </c>
      <c r="O9" s="75">
        <f>O5+O6*N9</f>
        <v>14.833333333333332</v>
      </c>
    </row>
    <row r="10" spans="1:19" x14ac:dyDescent="0.25">
      <c r="A10" s="77">
        <v>6</v>
      </c>
      <c r="B10" s="77">
        <v>6</v>
      </c>
      <c r="C10" s="77">
        <v>9</v>
      </c>
      <c r="D10" s="77">
        <f t="shared" si="0"/>
        <v>36</v>
      </c>
      <c r="E10" s="77">
        <f t="shared" si="0"/>
        <v>81</v>
      </c>
      <c r="F10" s="77">
        <f t="shared" si="1"/>
        <v>54</v>
      </c>
      <c r="G10" s="98"/>
    </row>
    <row r="11" spans="1:19" x14ac:dyDescent="0.25">
      <c r="A11" s="77">
        <v>7</v>
      </c>
      <c r="B11" s="77">
        <v>7</v>
      </c>
      <c r="C11" s="77">
        <v>9</v>
      </c>
      <c r="D11" s="77">
        <f t="shared" si="0"/>
        <v>49</v>
      </c>
      <c r="E11" s="77">
        <f t="shared" si="0"/>
        <v>81</v>
      </c>
      <c r="F11" s="77">
        <f t="shared" si="1"/>
        <v>63</v>
      </c>
      <c r="G11" s="98"/>
    </row>
    <row r="12" spans="1:19" x14ac:dyDescent="0.25">
      <c r="A12" s="77">
        <v>8</v>
      </c>
      <c r="B12" s="77">
        <v>8</v>
      </c>
      <c r="C12" s="77">
        <v>12</v>
      </c>
      <c r="D12" s="77">
        <f t="shared" si="0"/>
        <v>64</v>
      </c>
      <c r="E12" s="77">
        <f t="shared" si="0"/>
        <v>144</v>
      </c>
      <c r="F12" s="77">
        <f t="shared" si="1"/>
        <v>96</v>
      </c>
      <c r="G12" s="98"/>
    </row>
    <row r="13" spans="1:19" x14ac:dyDescent="0.25">
      <c r="A13" s="77">
        <v>9</v>
      </c>
      <c r="B13" s="77">
        <v>9</v>
      </c>
      <c r="C13" s="77">
        <v>14</v>
      </c>
      <c r="D13" s="77">
        <f t="shared" si="0"/>
        <v>81</v>
      </c>
      <c r="E13" s="77">
        <f t="shared" si="0"/>
        <v>196</v>
      </c>
      <c r="F13" s="77">
        <f t="shared" si="1"/>
        <v>126</v>
      </c>
      <c r="G13" s="98"/>
    </row>
    <row r="14" spans="1:19" x14ac:dyDescent="0.25">
      <c r="A14" s="76" t="s">
        <v>0</v>
      </c>
      <c r="B14" s="77">
        <f>SUM(B5:B13)</f>
        <v>45</v>
      </c>
      <c r="C14" s="77">
        <f>SUM(C5:C13)</f>
        <v>66</v>
      </c>
      <c r="D14" s="77">
        <f>SUM(D5:D13)</f>
        <v>285</v>
      </c>
      <c r="E14" s="77">
        <f>SUM(E5:E13)</f>
        <v>622</v>
      </c>
      <c r="F14" s="77">
        <f>SUM(F5:F13)</f>
        <v>420</v>
      </c>
      <c r="G14" s="98"/>
    </row>
    <row r="15" spans="1:19" x14ac:dyDescent="0.25">
      <c r="A15" s="76" t="s">
        <v>1</v>
      </c>
      <c r="B15" s="76"/>
      <c r="C15" s="76"/>
      <c r="D15" s="77">
        <f>D14-B14*B14/A13</f>
        <v>60</v>
      </c>
      <c r="E15" s="78">
        <f>E14-C14*C14/A13</f>
        <v>138</v>
      </c>
      <c r="F15" s="77">
        <f>F14-B14*C14/A13</f>
        <v>90</v>
      </c>
      <c r="G15" s="98"/>
    </row>
    <row r="16" spans="1:19" x14ac:dyDescent="0.25">
      <c r="A16" s="76" t="s">
        <v>2</v>
      </c>
      <c r="B16" s="76"/>
      <c r="C16" s="76"/>
      <c r="D16" s="76"/>
      <c r="E16" s="76"/>
      <c r="F16" s="78">
        <f>F15/SQRT(D15*E15)</f>
        <v>0.98907071009368053</v>
      </c>
      <c r="G16" s="98"/>
    </row>
    <row r="17" spans="1:15" x14ac:dyDescent="0.25">
      <c r="G17" s="98"/>
    </row>
    <row r="18" spans="1:15" x14ac:dyDescent="0.25">
      <c r="A18" s="75" t="s">
        <v>10</v>
      </c>
      <c r="G18" s="98"/>
    </row>
    <row r="19" spans="1:15" x14ac:dyDescent="0.25">
      <c r="A19" s="77" t="s">
        <v>8</v>
      </c>
      <c r="B19" s="77" t="s">
        <v>3</v>
      </c>
      <c r="C19" s="77" t="s">
        <v>4</v>
      </c>
      <c r="D19" s="77" t="s">
        <v>5</v>
      </c>
      <c r="E19" s="77" t="s">
        <v>6</v>
      </c>
      <c r="F19" s="77" t="s">
        <v>7</v>
      </c>
    </row>
    <row r="20" spans="1:15" x14ac:dyDescent="0.25">
      <c r="A20" s="77">
        <v>1</v>
      </c>
      <c r="B20" s="77">
        <v>1</v>
      </c>
      <c r="C20" s="77">
        <v>2</v>
      </c>
      <c r="D20" s="77">
        <f>B20*B20</f>
        <v>1</v>
      </c>
      <c r="E20" s="77">
        <f>C20*C20</f>
        <v>4</v>
      </c>
      <c r="F20" s="77">
        <f>B20*C20</f>
        <v>2</v>
      </c>
      <c r="N20" s="93" t="s">
        <v>75</v>
      </c>
      <c r="O20" s="94">
        <f>INTERCEPT(C20:C28,B20:B28)</f>
        <v>2.6111111111111116</v>
      </c>
    </row>
    <row r="21" spans="1:15" x14ac:dyDescent="0.25">
      <c r="A21" s="77">
        <v>2</v>
      </c>
      <c r="B21" s="77">
        <v>2</v>
      </c>
      <c r="C21" s="77">
        <v>8</v>
      </c>
      <c r="D21" s="77">
        <f t="shared" ref="D21:E28" si="2">B21*B21</f>
        <v>4</v>
      </c>
      <c r="E21" s="77">
        <f t="shared" si="2"/>
        <v>64</v>
      </c>
      <c r="F21" s="77">
        <f t="shared" ref="F21:F28" si="3">B21*C21</f>
        <v>16</v>
      </c>
      <c r="N21" s="95" t="s">
        <v>76</v>
      </c>
      <c r="O21" s="96">
        <f>SLOPE(C20:C28,B20:B28)</f>
        <v>1.4999999999999998</v>
      </c>
    </row>
    <row r="22" spans="1:15" x14ac:dyDescent="0.25">
      <c r="A22" s="77">
        <v>3</v>
      </c>
      <c r="B22" s="77">
        <v>3</v>
      </c>
      <c r="C22" s="77">
        <v>4</v>
      </c>
      <c r="D22" s="77">
        <f t="shared" si="2"/>
        <v>9</v>
      </c>
      <c r="E22" s="77">
        <f t="shared" si="2"/>
        <v>16</v>
      </c>
      <c r="F22" s="77">
        <f t="shared" si="3"/>
        <v>12</v>
      </c>
      <c r="N22" s="79" t="s">
        <v>3</v>
      </c>
      <c r="O22" s="79" t="s">
        <v>4</v>
      </c>
    </row>
    <row r="23" spans="1:15" x14ac:dyDescent="0.25">
      <c r="A23" s="77">
        <v>4</v>
      </c>
      <c r="B23" s="77">
        <v>4</v>
      </c>
      <c r="C23" s="77">
        <v>15</v>
      </c>
      <c r="D23" s="77">
        <f t="shared" si="2"/>
        <v>16</v>
      </c>
      <c r="E23" s="77">
        <f t="shared" si="2"/>
        <v>225</v>
      </c>
      <c r="F23" s="77">
        <f t="shared" si="3"/>
        <v>60</v>
      </c>
      <c r="N23" s="75">
        <v>0</v>
      </c>
      <c r="O23" s="75">
        <f>O20+O21*N23</f>
        <v>2.6111111111111116</v>
      </c>
    </row>
    <row r="24" spans="1:15" x14ac:dyDescent="0.25">
      <c r="A24" s="77">
        <v>5</v>
      </c>
      <c r="B24" s="77">
        <v>5</v>
      </c>
      <c r="C24" s="77">
        <v>10</v>
      </c>
      <c r="D24" s="77">
        <f t="shared" si="2"/>
        <v>25</v>
      </c>
      <c r="E24" s="77">
        <f t="shared" si="2"/>
        <v>100</v>
      </c>
      <c r="F24" s="77">
        <f t="shared" si="3"/>
        <v>50</v>
      </c>
      <c r="N24" s="75">
        <v>10</v>
      </c>
      <c r="O24" s="75">
        <f>O20+O21*N24</f>
        <v>17.611111111111111</v>
      </c>
    </row>
    <row r="25" spans="1:15" x14ac:dyDescent="0.25">
      <c r="A25" s="77">
        <v>6</v>
      </c>
      <c r="B25" s="77">
        <v>6</v>
      </c>
      <c r="C25" s="77">
        <v>12</v>
      </c>
      <c r="D25" s="77">
        <f t="shared" si="2"/>
        <v>36</v>
      </c>
      <c r="E25" s="77">
        <f t="shared" si="2"/>
        <v>144</v>
      </c>
      <c r="F25" s="77">
        <f t="shared" si="3"/>
        <v>72</v>
      </c>
      <c r="G25" s="98"/>
    </row>
    <row r="26" spans="1:15" x14ac:dyDescent="0.25">
      <c r="A26" s="77">
        <v>7</v>
      </c>
      <c r="B26" s="77">
        <v>7</v>
      </c>
      <c r="C26" s="77">
        <v>6</v>
      </c>
      <c r="D26" s="77">
        <f t="shared" si="2"/>
        <v>49</v>
      </c>
      <c r="E26" s="77">
        <f t="shared" si="2"/>
        <v>36</v>
      </c>
      <c r="F26" s="77">
        <f t="shared" si="3"/>
        <v>42</v>
      </c>
      <c r="G26" s="98"/>
    </row>
    <row r="27" spans="1:15" x14ac:dyDescent="0.25">
      <c r="A27" s="77">
        <v>8</v>
      </c>
      <c r="B27" s="77">
        <v>8</v>
      </c>
      <c r="C27" s="77">
        <v>15</v>
      </c>
      <c r="D27" s="77">
        <f t="shared" si="2"/>
        <v>64</v>
      </c>
      <c r="E27" s="77">
        <f t="shared" si="2"/>
        <v>225</v>
      </c>
      <c r="F27" s="77">
        <f t="shared" si="3"/>
        <v>120</v>
      </c>
      <c r="G27" s="98"/>
    </row>
    <row r="28" spans="1:15" x14ac:dyDescent="0.25">
      <c r="A28" s="77">
        <v>9</v>
      </c>
      <c r="B28" s="77">
        <v>9</v>
      </c>
      <c r="C28" s="77">
        <v>19</v>
      </c>
      <c r="D28" s="77">
        <f t="shared" si="2"/>
        <v>81</v>
      </c>
      <c r="E28" s="77">
        <f t="shared" si="2"/>
        <v>361</v>
      </c>
      <c r="F28" s="77">
        <f t="shared" si="3"/>
        <v>171</v>
      </c>
      <c r="G28" s="98"/>
    </row>
    <row r="29" spans="1:15" x14ac:dyDescent="0.25">
      <c r="A29" s="76" t="s">
        <v>0</v>
      </c>
      <c r="B29" s="77">
        <f>SUM(B20:B28)</f>
        <v>45</v>
      </c>
      <c r="C29" s="77">
        <f>SUM(C20:C28)</f>
        <v>91</v>
      </c>
      <c r="D29" s="77">
        <f>SUM(D20:D28)</f>
        <v>285</v>
      </c>
      <c r="E29" s="77">
        <f>SUM(E20:E28)</f>
        <v>1175</v>
      </c>
      <c r="F29" s="77">
        <f>SUM(F20:F28)</f>
        <v>545</v>
      </c>
      <c r="G29" s="98"/>
    </row>
    <row r="30" spans="1:15" x14ac:dyDescent="0.25">
      <c r="A30" s="76" t="s">
        <v>1</v>
      </c>
      <c r="B30" s="76"/>
      <c r="C30" s="76"/>
      <c r="D30" s="77">
        <f>D29-B29*B29/A28</f>
        <v>60</v>
      </c>
      <c r="E30" s="78">
        <f>E29-C29*C29/A28</f>
        <v>254.88888888888891</v>
      </c>
      <c r="F30" s="77">
        <f>F29-B29*C29/A28</f>
        <v>90</v>
      </c>
      <c r="G30" s="98"/>
    </row>
    <row r="31" spans="1:15" x14ac:dyDescent="0.25">
      <c r="A31" s="76" t="s">
        <v>2</v>
      </c>
      <c r="B31" s="76"/>
      <c r="C31" s="76"/>
      <c r="D31" s="76"/>
      <c r="E31" s="76"/>
      <c r="F31" s="78">
        <f>F30/SQRT(D30*E30)</f>
        <v>0.72776544694810708</v>
      </c>
      <c r="G31" s="98"/>
    </row>
    <row r="33" spans="1:15" x14ac:dyDescent="0.25">
      <c r="A33" s="75" t="s">
        <v>11</v>
      </c>
      <c r="G33" s="98"/>
    </row>
    <row r="34" spans="1:15" x14ac:dyDescent="0.25">
      <c r="A34" s="77" t="s">
        <v>8</v>
      </c>
      <c r="B34" s="77" t="s">
        <v>3</v>
      </c>
      <c r="C34" s="77" t="s">
        <v>4</v>
      </c>
      <c r="D34" s="77" t="s">
        <v>5</v>
      </c>
      <c r="E34" s="77" t="s">
        <v>6</v>
      </c>
      <c r="F34" s="77" t="s">
        <v>7</v>
      </c>
    </row>
    <row r="35" spans="1:15" x14ac:dyDescent="0.25">
      <c r="A35" s="77">
        <v>1</v>
      </c>
      <c r="B35" s="77">
        <v>1</v>
      </c>
      <c r="C35" s="77">
        <v>1</v>
      </c>
      <c r="D35" s="77">
        <f>B35*B35</f>
        <v>1</v>
      </c>
      <c r="E35" s="77">
        <f>C35*C35</f>
        <v>1</v>
      </c>
      <c r="F35" s="77">
        <f>B35*C35</f>
        <v>1</v>
      </c>
      <c r="N35" s="93" t="s">
        <v>75</v>
      </c>
      <c r="O35" s="94">
        <f>INTERCEPT(C35:C43,B35:B43)</f>
        <v>0</v>
      </c>
    </row>
    <row r="36" spans="1:15" x14ac:dyDescent="0.25">
      <c r="A36" s="77">
        <v>2</v>
      </c>
      <c r="B36" s="77">
        <v>2</v>
      </c>
      <c r="C36" s="77">
        <v>2</v>
      </c>
      <c r="D36" s="77">
        <f t="shared" ref="D36:E43" si="4">B36*B36</f>
        <v>4</v>
      </c>
      <c r="E36" s="77">
        <f t="shared" si="4"/>
        <v>4</v>
      </c>
      <c r="F36" s="77">
        <f t="shared" ref="F36:F43" si="5">B36*C36</f>
        <v>4</v>
      </c>
      <c r="N36" s="95" t="s">
        <v>76</v>
      </c>
      <c r="O36" s="96">
        <f>SLOPE(C35:C43,B35:B43)</f>
        <v>1</v>
      </c>
    </row>
    <row r="37" spans="1:15" x14ac:dyDescent="0.25">
      <c r="A37" s="77">
        <v>3</v>
      </c>
      <c r="B37" s="77">
        <v>3</v>
      </c>
      <c r="C37" s="77">
        <v>3</v>
      </c>
      <c r="D37" s="77">
        <f t="shared" si="4"/>
        <v>9</v>
      </c>
      <c r="E37" s="77">
        <f t="shared" si="4"/>
        <v>9</v>
      </c>
      <c r="F37" s="77">
        <f t="shared" si="5"/>
        <v>9</v>
      </c>
      <c r="N37" s="79" t="s">
        <v>3</v>
      </c>
      <c r="O37" s="79" t="s">
        <v>4</v>
      </c>
    </row>
    <row r="38" spans="1:15" x14ac:dyDescent="0.25">
      <c r="A38" s="77">
        <v>4</v>
      </c>
      <c r="B38" s="77">
        <v>4</v>
      </c>
      <c r="C38" s="77">
        <v>4</v>
      </c>
      <c r="D38" s="77">
        <f t="shared" si="4"/>
        <v>16</v>
      </c>
      <c r="E38" s="77">
        <f t="shared" si="4"/>
        <v>16</v>
      </c>
      <c r="F38" s="77">
        <f t="shared" si="5"/>
        <v>16</v>
      </c>
      <c r="N38" s="75">
        <v>0</v>
      </c>
      <c r="O38" s="75">
        <f>O35+O36*N38</f>
        <v>0</v>
      </c>
    </row>
    <row r="39" spans="1:15" x14ac:dyDescent="0.25">
      <c r="A39" s="77">
        <v>5</v>
      </c>
      <c r="B39" s="77">
        <v>5</v>
      </c>
      <c r="C39" s="77">
        <v>5</v>
      </c>
      <c r="D39" s="77">
        <f t="shared" si="4"/>
        <v>25</v>
      </c>
      <c r="E39" s="77">
        <f t="shared" si="4"/>
        <v>25</v>
      </c>
      <c r="F39" s="77">
        <f t="shared" si="5"/>
        <v>25</v>
      </c>
      <c r="N39" s="75">
        <v>10</v>
      </c>
      <c r="O39" s="75">
        <f>O35+O36*N39</f>
        <v>10</v>
      </c>
    </row>
    <row r="40" spans="1:15" x14ac:dyDescent="0.25">
      <c r="A40" s="77">
        <v>6</v>
      </c>
      <c r="B40" s="77">
        <v>6</v>
      </c>
      <c r="C40" s="77">
        <v>6</v>
      </c>
      <c r="D40" s="77">
        <f t="shared" si="4"/>
        <v>36</v>
      </c>
      <c r="E40" s="77">
        <f t="shared" si="4"/>
        <v>36</v>
      </c>
      <c r="F40" s="77">
        <f t="shared" si="5"/>
        <v>36</v>
      </c>
      <c r="G40" s="98"/>
    </row>
    <row r="41" spans="1:15" x14ac:dyDescent="0.25">
      <c r="A41" s="77">
        <v>7</v>
      </c>
      <c r="B41" s="77">
        <v>7</v>
      </c>
      <c r="C41" s="77">
        <v>7</v>
      </c>
      <c r="D41" s="77">
        <f t="shared" si="4"/>
        <v>49</v>
      </c>
      <c r="E41" s="77">
        <f t="shared" si="4"/>
        <v>49</v>
      </c>
      <c r="F41" s="77">
        <f t="shared" si="5"/>
        <v>49</v>
      </c>
      <c r="G41" s="98"/>
    </row>
    <row r="42" spans="1:15" x14ac:dyDescent="0.25">
      <c r="A42" s="77">
        <v>8</v>
      </c>
      <c r="B42" s="77">
        <v>8</v>
      </c>
      <c r="C42" s="77">
        <v>8</v>
      </c>
      <c r="D42" s="77">
        <f t="shared" si="4"/>
        <v>64</v>
      </c>
      <c r="E42" s="77">
        <f t="shared" si="4"/>
        <v>64</v>
      </c>
      <c r="F42" s="77">
        <f t="shared" si="5"/>
        <v>64</v>
      </c>
      <c r="G42" s="98"/>
    </row>
    <row r="43" spans="1:15" x14ac:dyDescent="0.25">
      <c r="A43" s="77">
        <v>9</v>
      </c>
      <c r="B43" s="77">
        <v>9</v>
      </c>
      <c r="C43" s="77">
        <v>9</v>
      </c>
      <c r="D43" s="77">
        <f t="shared" si="4"/>
        <v>81</v>
      </c>
      <c r="E43" s="77">
        <f t="shared" si="4"/>
        <v>81</v>
      </c>
      <c r="F43" s="77">
        <f t="shared" si="5"/>
        <v>81</v>
      </c>
      <c r="G43" s="98"/>
    </row>
    <row r="44" spans="1:15" x14ac:dyDescent="0.25">
      <c r="A44" s="76" t="s">
        <v>0</v>
      </c>
      <c r="B44" s="77">
        <f>SUM(B35:B43)</f>
        <v>45</v>
      </c>
      <c r="C44" s="77">
        <f>SUM(C35:C43)</f>
        <v>45</v>
      </c>
      <c r="D44" s="77">
        <f>SUM(D35:D43)</f>
        <v>285</v>
      </c>
      <c r="E44" s="77">
        <f>SUM(E35:E43)</f>
        <v>285</v>
      </c>
      <c r="F44" s="77">
        <f>SUM(F35:F43)</f>
        <v>285</v>
      </c>
      <c r="G44" s="98"/>
    </row>
    <row r="45" spans="1:15" x14ac:dyDescent="0.25">
      <c r="A45" s="76" t="s">
        <v>1</v>
      </c>
      <c r="B45" s="76"/>
      <c r="C45" s="76"/>
      <c r="D45" s="77">
        <f>D44-B44*B44/A43</f>
        <v>60</v>
      </c>
      <c r="E45" s="77">
        <f>E44-C44*C44/A43</f>
        <v>60</v>
      </c>
      <c r="F45" s="77">
        <f>F44-B44*C44/A43</f>
        <v>60</v>
      </c>
      <c r="G45" s="98"/>
    </row>
    <row r="46" spans="1:15" x14ac:dyDescent="0.25">
      <c r="A46" s="76" t="s">
        <v>2</v>
      </c>
      <c r="B46" s="76"/>
      <c r="C46" s="76"/>
      <c r="D46" s="76"/>
      <c r="E46" s="76"/>
      <c r="F46" s="77">
        <f>F45/SQRT(D45*E45)</f>
        <v>1</v>
      </c>
      <c r="G46" s="98"/>
    </row>
    <row r="47" spans="1:15" x14ac:dyDescent="0.25">
      <c r="G47" s="98"/>
    </row>
    <row r="48" spans="1:15" x14ac:dyDescent="0.25">
      <c r="A48" s="75" t="s">
        <v>12</v>
      </c>
      <c r="G48" s="98"/>
    </row>
    <row r="49" spans="1:15" x14ac:dyDescent="0.25">
      <c r="A49" s="77" t="s">
        <v>8</v>
      </c>
      <c r="B49" s="77" t="s">
        <v>3</v>
      </c>
      <c r="C49" s="77" t="s">
        <v>4</v>
      </c>
      <c r="D49" s="77" t="s">
        <v>5</v>
      </c>
      <c r="E49" s="77" t="s">
        <v>6</v>
      </c>
      <c r="F49" s="77" t="s">
        <v>7</v>
      </c>
    </row>
    <row r="50" spans="1:15" x14ac:dyDescent="0.25">
      <c r="A50" s="77">
        <v>1</v>
      </c>
      <c r="B50" s="77">
        <v>1</v>
      </c>
      <c r="C50" s="77">
        <v>14</v>
      </c>
      <c r="D50" s="77">
        <f>B50*B50</f>
        <v>1</v>
      </c>
      <c r="E50" s="77">
        <f>C50*C50</f>
        <v>196</v>
      </c>
      <c r="F50" s="77">
        <f>B50*C50</f>
        <v>14</v>
      </c>
      <c r="N50" s="93" t="s">
        <v>75</v>
      </c>
      <c r="O50" s="94">
        <f>INTERCEPT(C50:C58,B50:B58)</f>
        <v>14.833333333333332</v>
      </c>
    </row>
    <row r="51" spans="1:15" x14ac:dyDescent="0.25">
      <c r="A51" s="77">
        <v>2</v>
      </c>
      <c r="B51" s="77">
        <v>2</v>
      </c>
      <c r="C51" s="77">
        <v>12</v>
      </c>
      <c r="D51" s="77">
        <f t="shared" ref="D51:E58" si="6">B51*B51</f>
        <v>4</v>
      </c>
      <c r="E51" s="77">
        <f t="shared" si="6"/>
        <v>144</v>
      </c>
      <c r="F51" s="77">
        <f t="shared" ref="F51:F58" si="7">B51*C51</f>
        <v>24</v>
      </c>
      <c r="N51" s="95" t="s">
        <v>76</v>
      </c>
      <c r="O51" s="96">
        <f>SLOPE(C50:C58,B50:B58)</f>
        <v>-1.5</v>
      </c>
    </row>
    <row r="52" spans="1:15" x14ac:dyDescent="0.25">
      <c r="A52" s="77">
        <v>3</v>
      </c>
      <c r="B52" s="77">
        <v>3</v>
      </c>
      <c r="C52" s="77">
        <v>9</v>
      </c>
      <c r="D52" s="77">
        <f t="shared" si="6"/>
        <v>9</v>
      </c>
      <c r="E52" s="77">
        <f t="shared" si="6"/>
        <v>81</v>
      </c>
      <c r="F52" s="77">
        <f t="shared" si="7"/>
        <v>27</v>
      </c>
      <c r="N52" s="79" t="s">
        <v>3</v>
      </c>
      <c r="O52" s="79" t="s">
        <v>4</v>
      </c>
    </row>
    <row r="53" spans="1:15" x14ac:dyDescent="0.25">
      <c r="A53" s="77">
        <v>4</v>
      </c>
      <c r="B53" s="77">
        <v>4</v>
      </c>
      <c r="C53" s="77">
        <v>9</v>
      </c>
      <c r="D53" s="77">
        <f t="shared" si="6"/>
        <v>16</v>
      </c>
      <c r="E53" s="77">
        <f t="shared" si="6"/>
        <v>81</v>
      </c>
      <c r="F53" s="77">
        <f t="shared" si="7"/>
        <v>36</v>
      </c>
      <c r="N53" s="75">
        <v>0</v>
      </c>
      <c r="O53" s="75">
        <f>O50+O51*N53</f>
        <v>14.833333333333332</v>
      </c>
    </row>
    <row r="54" spans="1:15" x14ac:dyDescent="0.25">
      <c r="A54" s="77">
        <v>5</v>
      </c>
      <c r="B54" s="77">
        <v>5</v>
      </c>
      <c r="C54" s="77">
        <v>7</v>
      </c>
      <c r="D54" s="77">
        <f t="shared" si="6"/>
        <v>25</v>
      </c>
      <c r="E54" s="77">
        <f t="shared" si="6"/>
        <v>49</v>
      </c>
      <c r="F54" s="77">
        <f t="shared" si="7"/>
        <v>35</v>
      </c>
      <c r="N54" s="75">
        <v>10</v>
      </c>
      <c r="O54" s="75">
        <f>O50+O51*N54</f>
        <v>-0.16666666666666785</v>
      </c>
    </row>
    <row r="55" spans="1:15" x14ac:dyDescent="0.25">
      <c r="A55" s="77">
        <v>6</v>
      </c>
      <c r="B55" s="77">
        <v>6</v>
      </c>
      <c r="C55" s="77">
        <v>6</v>
      </c>
      <c r="D55" s="77">
        <f t="shared" si="6"/>
        <v>36</v>
      </c>
      <c r="E55" s="77">
        <f t="shared" si="6"/>
        <v>36</v>
      </c>
      <c r="F55" s="77">
        <f t="shared" si="7"/>
        <v>36</v>
      </c>
      <c r="G55" s="98"/>
    </row>
    <row r="56" spans="1:15" x14ac:dyDescent="0.25">
      <c r="A56" s="77">
        <v>7</v>
      </c>
      <c r="B56" s="77">
        <v>7</v>
      </c>
      <c r="C56" s="77">
        <v>5</v>
      </c>
      <c r="D56" s="77">
        <f t="shared" si="6"/>
        <v>49</v>
      </c>
      <c r="E56" s="77">
        <f t="shared" si="6"/>
        <v>25</v>
      </c>
      <c r="F56" s="77">
        <f t="shared" si="7"/>
        <v>35</v>
      </c>
      <c r="G56" s="98"/>
    </row>
    <row r="57" spans="1:15" x14ac:dyDescent="0.25">
      <c r="A57" s="77">
        <v>8</v>
      </c>
      <c r="B57" s="77">
        <v>8</v>
      </c>
      <c r="C57" s="77">
        <v>3</v>
      </c>
      <c r="D57" s="77">
        <f t="shared" si="6"/>
        <v>64</v>
      </c>
      <c r="E57" s="77">
        <f t="shared" si="6"/>
        <v>9</v>
      </c>
      <c r="F57" s="77">
        <f t="shared" si="7"/>
        <v>24</v>
      </c>
      <c r="G57" s="98"/>
    </row>
    <row r="58" spans="1:15" x14ac:dyDescent="0.25">
      <c r="A58" s="77">
        <v>9</v>
      </c>
      <c r="B58" s="77">
        <v>9</v>
      </c>
      <c r="C58" s="77">
        <v>1</v>
      </c>
      <c r="D58" s="77">
        <f t="shared" si="6"/>
        <v>81</v>
      </c>
      <c r="E58" s="77">
        <f t="shared" si="6"/>
        <v>1</v>
      </c>
      <c r="F58" s="77">
        <f t="shared" si="7"/>
        <v>9</v>
      </c>
      <c r="G58" s="98"/>
    </row>
    <row r="59" spans="1:15" x14ac:dyDescent="0.25">
      <c r="A59" s="76" t="s">
        <v>0</v>
      </c>
      <c r="B59" s="77">
        <f>SUM(B50:B58)</f>
        <v>45</v>
      </c>
      <c r="C59" s="77">
        <f>SUM(C50:C58)</f>
        <v>66</v>
      </c>
      <c r="D59" s="77">
        <f>SUM(D50:D58)</f>
        <v>285</v>
      </c>
      <c r="E59" s="77">
        <f>SUM(E50:E58)</f>
        <v>622</v>
      </c>
      <c r="F59" s="77">
        <f>SUM(F50:F58)</f>
        <v>240</v>
      </c>
      <c r="G59" s="98"/>
    </row>
    <row r="60" spans="1:15" x14ac:dyDescent="0.25">
      <c r="A60" s="76" t="s">
        <v>1</v>
      </c>
      <c r="B60" s="76"/>
      <c r="C60" s="76"/>
      <c r="D60" s="77">
        <f>D59-B59*B59/A58</f>
        <v>60</v>
      </c>
      <c r="E60" s="78">
        <f>E59-C59*C59/A58</f>
        <v>138</v>
      </c>
      <c r="F60" s="77">
        <f>F59-B59*C59/A58</f>
        <v>-90</v>
      </c>
      <c r="G60" s="98"/>
    </row>
    <row r="61" spans="1:15" x14ac:dyDescent="0.25">
      <c r="A61" s="76" t="s">
        <v>2</v>
      </c>
      <c r="B61" s="76"/>
      <c r="C61" s="76"/>
      <c r="D61" s="76"/>
      <c r="E61" s="76"/>
      <c r="F61" s="78">
        <f>F60/SQRT(D60*E60)</f>
        <v>-0.98907071009368053</v>
      </c>
      <c r="G61" s="98"/>
    </row>
    <row r="62" spans="1:15" x14ac:dyDescent="0.25">
      <c r="G62" s="98"/>
    </row>
    <row r="63" spans="1:15" x14ac:dyDescent="0.25">
      <c r="A63" s="75" t="s">
        <v>13</v>
      </c>
    </row>
    <row r="64" spans="1:15" x14ac:dyDescent="0.25">
      <c r="A64" s="84" t="s">
        <v>8</v>
      </c>
      <c r="B64" s="84" t="s">
        <v>3</v>
      </c>
      <c r="C64" s="84" t="s">
        <v>4</v>
      </c>
      <c r="D64" s="84" t="s">
        <v>5</v>
      </c>
      <c r="E64" s="84" t="s">
        <v>6</v>
      </c>
      <c r="F64" s="84" t="s">
        <v>7</v>
      </c>
      <c r="G64" s="98"/>
    </row>
    <row r="65" spans="1:15" x14ac:dyDescent="0.25">
      <c r="A65" s="77">
        <v>1</v>
      </c>
      <c r="B65" s="77">
        <v>1</v>
      </c>
      <c r="C65" s="77">
        <v>19</v>
      </c>
      <c r="D65" s="77">
        <f>B65*B65</f>
        <v>1</v>
      </c>
      <c r="E65" s="77">
        <f>C65*C65</f>
        <v>361</v>
      </c>
      <c r="F65" s="77">
        <f>B65*C65</f>
        <v>19</v>
      </c>
      <c r="N65" s="75" t="s">
        <v>75</v>
      </c>
      <c r="O65" s="75">
        <f>INTERCEPT(C65:C73,B65:B73)</f>
        <v>17.611111111111111</v>
      </c>
    </row>
    <row r="66" spans="1:15" x14ac:dyDescent="0.25">
      <c r="A66" s="77">
        <v>2</v>
      </c>
      <c r="B66" s="77">
        <v>2</v>
      </c>
      <c r="C66" s="77">
        <v>15</v>
      </c>
      <c r="D66" s="77">
        <f t="shared" ref="D66:E73" si="8">B66*B66</f>
        <v>4</v>
      </c>
      <c r="E66" s="77">
        <f t="shared" si="8"/>
        <v>225</v>
      </c>
      <c r="F66" s="77">
        <f t="shared" ref="F66:F73" si="9">B66*C66</f>
        <v>30</v>
      </c>
      <c r="N66" s="75" t="s">
        <v>76</v>
      </c>
      <c r="O66" s="75">
        <f>SLOPE(C65:C73,B65:B73)</f>
        <v>-1.5000000000000002</v>
      </c>
    </row>
    <row r="67" spans="1:15" x14ac:dyDescent="0.25">
      <c r="A67" s="77">
        <v>3</v>
      </c>
      <c r="B67" s="77">
        <v>3</v>
      </c>
      <c r="C67" s="77">
        <v>6</v>
      </c>
      <c r="D67" s="77">
        <f t="shared" si="8"/>
        <v>9</v>
      </c>
      <c r="E67" s="77">
        <f t="shared" si="8"/>
        <v>36</v>
      </c>
      <c r="F67" s="77">
        <f t="shared" si="9"/>
        <v>18</v>
      </c>
      <c r="N67" s="79" t="s">
        <v>3</v>
      </c>
      <c r="O67" s="79" t="s">
        <v>4</v>
      </c>
    </row>
    <row r="68" spans="1:15" x14ac:dyDescent="0.25">
      <c r="A68" s="77">
        <v>4</v>
      </c>
      <c r="B68" s="77">
        <v>4</v>
      </c>
      <c r="C68" s="77">
        <v>12</v>
      </c>
      <c r="D68" s="77">
        <f t="shared" si="8"/>
        <v>16</v>
      </c>
      <c r="E68" s="77">
        <f t="shared" si="8"/>
        <v>144</v>
      </c>
      <c r="F68" s="77">
        <f t="shared" si="9"/>
        <v>48</v>
      </c>
      <c r="N68" s="75">
        <v>0</v>
      </c>
      <c r="O68" s="75">
        <f>O65+O66*N68</f>
        <v>17.611111111111111</v>
      </c>
    </row>
    <row r="69" spans="1:15" x14ac:dyDescent="0.25">
      <c r="A69" s="77">
        <v>5</v>
      </c>
      <c r="B69" s="77">
        <v>5</v>
      </c>
      <c r="C69" s="77">
        <v>10</v>
      </c>
      <c r="D69" s="77">
        <f t="shared" si="8"/>
        <v>25</v>
      </c>
      <c r="E69" s="77">
        <f t="shared" si="8"/>
        <v>100</v>
      </c>
      <c r="F69" s="77">
        <f t="shared" si="9"/>
        <v>50</v>
      </c>
      <c r="N69" s="75">
        <v>10</v>
      </c>
      <c r="O69" s="75">
        <f>O65+O66*N69</f>
        <v>2.6111111111111089</v>
      </c>
    </row>
    <row r="70" spans="1:15" x14ac:dyDescent="0.25">
      <c r="A70" s="77">
        <v>6</v>
      </c>
      <c r="B70" s="77">
        <v>6</v>
      </c>
      <c r="C70" s="77">
        <v>15</v>
      </c>
      <c r="D70" s="77">
        <f t="shared" si="8"/>
        <v>36</v>
      </c>
      <c r="E70" s="77">
        <f t="shared" si="8"/>
        <v>225</v>
      </c>
      <c r="F70" s="77">
        <f t="shared" si="9"/>
        <v>90</v>
      </c>
    </row>
    <row r="71" spans="1:15" x14ac:dyDescent="0.25">
      <c r="A71" s="77">
        <v>7</v>
      </c>
      <c r="B71" s="77">
        <v>7</v>
      </c>
      <c r="C71" s="77">
        <v>4</v>
      </c>
      <c r="D71" s="77">
        <f t="shared" si="8"/>
        <v>49</v>
      </c>
      <c r="E71" s="77">
        <f t="shared" si="8"/>
        <v>16</v>
      </c>
      <c r="F71" s="77">
        <f t="shared" si="9"/>
        <v>28</v>
      </c>
      <c r="G71" s="98"/>
    </row>
    <row r="72" spans="1:15" x14ac:dyDescent="0.25">
      <c r="A72" s="77">
        <v>8</v>
      </c>
      <c r="B72" s="77">
        <v>8</v>
      </c>
      <c r="C72" s="77">
        <v>8</v>
      </c>
      <c r="D72" s="77">
        <f t="shared" si="8"/>
        <v>64</v>
      </c>
      <c r="E72" s="77">
        <f t="shared" si="8"/>
        <v>64</v>
      </c>
      <c r="F72" s="77">
        <f t="shared" si="9"/>
        <v>64</v>
      </c>
      <c r="G72" s="98"/>
    </row>
    <row r="73" spans="1:15" x14ac:dyDescent="0.25">
      <c r="A73" s="77">
        <v>9</v>
      </c>
      <c r="B73" s="77">
        <v>9</v>
      </c>
      <c r="C73" s="77">
        <v>2</v>
      </c>
      <c r="D73" s="77">
        <f t="shared" si="8"/>
        <v>81</v>
      </c>
      <c r="E73" s="77">
        <f t="shared" si="8"/>
        <v>4</v>
      </c>
      <c r="F73" s="77">
        <f t="shared" si="9"/>
        <v>18</v>
      </c>
      <c r="G73" s="98"/>
    </row>
    <row r="74" spans="1:15" x14ac:dyDescent="0.25">
      <c r="A74" s="76" t="s">
        <v>0</v>
      </c>
      <c r="B74" s="77">
        <f>SUM(B65:B73)</f>
        <v>45</v>
      </c>
      <c r="C74" s="77">
        <f>SUM(C65:C73)</f>
        <v>91</v>
      </c>
      <c r="D74" s="77">
        <f>SUM(D65:D73)</f>
        <v>285</v>
      </c>
      <c r="E74" s="77">
        <f>SUM(E65:E73)</f>
        <v>1175</v>
      </c>
      <c r="F74" s="77">
        <f>SUM(F65:F73)</f>
        <v>365</v>
      </c>
      <c r="G74" s="98"/>
    </row>
    <row r="75" spans="1:15" x14ac:dyDescent="0.25">
      <c r="A75" s="76" t="s">
        <v>1</v>
      </c>
      <c r="B75" s="76"/>
      <c r="C75" s="76"/>
      <c r="D75" s="99">
        <f>D74-B74*B74/A73</f>
        <v>60</v>
      </c>
      <c r="E75" s="100">
        <f>E74-C74*C74/A73</f>
        <v>254.88888888888891</v>
      </c>
      <c r="F75" s="101">
        <f>F74-B74*C74/A73</f>
        <v>-90</v>
      </c>
      <c r="G75" s="98"/>
    </row>
    <row r="76" spans="1:15" x14ac:dyDescent="0.25">
      <c r="A76" s="76" t="s">
        <v>2</v>
      </c>
      <c r="B76" s="76"/>
      <c r="C76" s="76"/>
      <c r="D76" s="76"/>
      <c r="E76" s="76"/>
      <c r="F76" s="78">
        <f>F75/SQRT(D75*E75)</f>
        <v>-0.72776544694810708</v>
      </c>
      <c r="G76" s="98"/>
    </row>
    <row r="77" spans="1:15" x14ac:dyDescent="0.25">
      <c r="G77" s="98"/>
    </row>
    <row r="78" spans="1:15" x14ac:dyDescent="0.25">
      <c r="A78" s="75" t="s">
        <v>14</v>
      </c>
      <c r="G78" s="98"/>
    </row>
    <row r="79" spans="1:15" x14ac:dyDescent="0.25">
      <c r="A79" s="77" t="s">
        <v>8</v>
      </c>
      <c r="B79" s="77" t="s">
        <v>3</v>
      </c>
      <c r="C79" s="102" t="s">
        <v>4</v>
      </c>
      <c r="D79" s="77" t="s">
        <v>5</v>
      </c>
      <c r="E79" s="77" t="s">
        <v>6</v>
      </c>
      <c r="F79" s="77" t="s">
        <v>7</v>
      </c>
    </row>
    <row r="80" spans="1:15" x14ac:dyDescent="0.25">
      <c r="A80" s="77">
        <v>1</v>
      </c>
      <c r="B80" s="77">
        <v>1</v>
      </c>
      <c r="C80" s="77">
        <v>9</v>
      </c>
      <c r="D80" s="77">
        <f>B80*B80</f>
        <v>1</v>
      </c>
      <c r="E80" s="77">
        <f>C80*C80</f>
        <v>81</v>
      </c>
      <c r="F80" s="77">
        <f>B80*C80</f>
        <v>9</v>
      </c>
      <c r="N80" s="93" t="s">
        <v>75</v>
      </c>
      <c r="O80" s="94">
        <f>INTERCEPT(C80:C88,B80:B88)</f>
        <v>10</v>
      </c>
    </row>
    <row r="81" spans="1:15" x14ac:dyDescent="0.25">
      <c r="A81" s="77">
        <v>2</v>
      </c>
      <c r="B81" s="77">
        <v>2</v>
      </c>
      <c r="C81" s="77">
        <v>8</v>
      </c>
      <c r="D81" s="77">
        <f t="shared" ref="D81:E88" si="10">B81*B81</f>
        <v>4</v>
      </c>
      <c r="E81" s="77">
        <f t="shared" si="10"/>
        <v>64</v>
      </c>
      <c r="F81" s="77">
        <f t="shared" ref="F81:F88" si="11">B81*C81</f>
        <v>16</v>
      </c>
      <c r="N81" s="95" t="s">
        <v>76</v>
      </c>
      <c r="O81" s="96">
        <f>SLOPE(C80:C88,B80:B88)</f>
        <v>-1</v>
      </c>
    </row>
    <row r="82" spans="1:15" x14ac:dyDescent="0.25">
      <c r="A82" s="77">
        <v>3</v>
      </c>
      <c r="B82" s="77">
        <v>3</v>
      </c>
      <c r="C82" s="77">
        <v>7</v>
      </c>
      <c r="D82" s="77">
        <f t="shared" si="10"/>
        <v>9</v>
      </c>
      <c r="E82" s="77">
        <f t="shared" si="10"/>
        <v>49</v>
      </c>
      <c r="F82" s="77">
        <f t="shared" si="11"/>
        <v>21</v>
      </c>
      <c r="N82" s="79" t="s">
        <v>3</v>
      </c>
      <c r="O82" s="79" t="s">
        <v>4</v>
      </c>
    </row>
    <row r="83" spans="1:15" x14ac:dyDescent="0.25">
      <c r="A83" s="77">
        <v>4</v>
      </c>
      <c r="B83" s="77">
        <v>4</v>
      </c>
      <c r="C83" s="77">
        <v>6</v>
      </c>
      <c r="D83" s="77">
        <f t="shared" si="10"/>
        <v>16</v>
      </c>
      <c r="E83" s="77">
        <f t="shared" si="10"/>
        <v>36</v>
      </c>
      <c r="F83" s="77">
        <f t="shared" si="11"/>
        <v>24</v>
      </c>
      <c r="N83" s="75">
        <v>0</v>
      </c>
      <c r="O83" s="75">
        <f>O80+O81*N83</f>
        <v>10</v>
      </c>
    </row>
    <row r="84" spans="1:15" x14ac:dyDescent="0.25">
      <c r="A84" s="77">
        <v>5</v>
      </c>
      <c r="B84" s="77">
        <v>5</v>
      </c>
      <c r="C84" s="77">
        <v>5</v>
      </c>
      <c r="D84" s="77">
        <f t="shared" si="10"/>
        <v>25</v>
      </c>
      <c r="E84" s="77">
        <f t="shared" si="10"/>
        <v>25</v>
      </c>
      <c r="F84" s="77">
        <f t="shared" si="11"/>
        <v>25</v>
      </c>
      <c r="N84" s="75">
        <v>10</v>
      </c>
      <c r="O84" s="75">
        <f>O80+O81*N84</f>
        <v>0</v>
      </c>
    </row>
    <row r="85" spans="1:15" x14ac:dyDescent="0.25">
      <c r="A85" s="77">
        <v>6</v>
      </c>
      <c r="B85" s="77">
        <v>6</v>
      </c>
      <c r="C85" s="77">
        <v>4</v>
      </c>
      <c r="D85" s="77">
        <f t="shared" si="10"/>
        <v>36</v>
      </c>
      <c r="E85" s="77">
        <f t="shared" si="10"/>
        <v>16</v>
      </c>
      <c r="F85" s="77">
        <f t="shared" si="11"/>
        <v>24</v>
      </c>
      <c r="G85" s="98"/>
    </row>
    <row r="86" spans="1:15" x14ac:dyDescent="0.25">
      <c r="A86" s="77">
        <v>7</v>
      </c>
      <c r="B86" s="77">
        <v>7</v>
      </c>
      <c r="C86" s="77">
        <v>3</v>
      </c>
      <c r="D86" s="77">
        <f t="shared" si="10"/>
        <v>49</v>
      </c>
      <c r="E86" s="77">
        <f t="shared" si="10"/>
        <v>9</v>
      </c>
      <c r="F86" s="77">
        <f t="shared" si="11"/>
        <v>21</v>
      </c>
      <c r="G86" s="98"/>
    </row>
    <row r="87" spans="1:15" x14ac:dyDescent="0.25">
      <c r="A87" s="77">
        <v>8</v>
      </c>
      <c r="B87" s="77">
        <v>8</v>
      </c>
      <c r="C87" s="77">
        <v>2</v>
      </c>
      <c r="D87" s="77">
        <f t="shared" si="10"/>
        <v>64</v>
      </c>
      <c r="E87" s="77">
        <f t="shared" si="10"/>
        <v>4</v>
      </c>
      <c r="F87" s="77">
        <f t="shared" si="11"/>
        <v>16</v>
      </c>
      <c r="G87" s="98"/>
    </row>
    <row r="88" spans="1:15" x14ac:dyDescent="0.25">
      <c r="A88" s="77">
        <v>9</v>
      </c>
      <c r="B88" s="77">
        <v>9</v>
      </c>
      <c r="C88" s="77">
        <v>1</v>
      </c>
      <c r="D88" s="77">
        <f t="shared" si="10"/>
        <v>81</v>
      </c>
      <c r="E88" s="77">
        <f t="shared" si="10"/>
        <v>1</v>
      </c>
      <c r="F88" s="77">
        <f t="shared" si="11"/>
        <v>9</v>
      </c>
      <c r="G88" s="98"/>
    </row>
    <row r="89" spans="1:15" x14ac:dyDescent="0.25">
      <c r="A89" s="76" t="s">
        <v>0</v>
      </c>
      <c r="B89" s="77">
        <f>SUM(B80:B88)</f>
        <v>45</v>
      </c>
      <c r="C89" s="99">
        <f>SUM(C80:C88)</f>
        <v>45</v>
      </c>
      <c r="D89" s="77">
        <f>SUM(D80:D88)</f>
        <v>285</v>
      </c>
      <c r="E89" s="77">
        <f>SUM(E80:E88)</f>
        <v>285</v>
      </c>
      <c r="F89" s="77">
        <f>SUM(F80:F88)</f>
        <v>165</v>
      </c>
      <c r="G89" s="98"/>
    </row>
    <row r="90" spans="1:15" x14ac:dyDescent="0.25">
      <c r="A90" s="76" t="s">
        <v>1</v>
      </c>
      <c r="B90" s="76"/>
      <c r="C90" s="76"/>
      <c r="D90" s="77">
        <f>D89-B89*B89/A88</f>
        <v>60</v>
      </c>
      <c r="E90" s="77">
        <f>E89-C89*C89/A88</f>
        <v>60</v>
      </c>
      <c r="F90" s="77">
        <f>F89-B89*C89/A88</f>
        <v>-60</v>
      </c>
      <c r="G90" s="98"/>
    </row>
    <row r="91" spans="1:15" x14ac:dyDescent="0.25">
      <c r="A91" s="76" t="s">
        <v>2</v>
      </c>
      <c r="B91" s="76"/>
      <c r="C91" s="76"/>
      <c r="D91" s="76"/>
      <c r="E91" s="76"/>
      <c r="F91" s="77">
        <f>F90/SQRT(D90*E90)</f>
        <v>-1</v>
      </c>
      <c r="G91" s="98"/>
    </row>
    <row r="92" spans="1:15" x14ac:dyDescent="0.25">
      <c r="G92" s="98"/>
    </row>
    <row r="93" spans="1:15" x14ac:dyDescent="0.25">
      <c r="A93" s="75" t="s">
        <v>15</v>
      </c>
      <c r="G93" s="98"/>
    </row>
    <row r="94" spans="1:15" x14ac:dyDescent="0.25">
      <c r="A94" s="77" t="s">
        <v>8</v>
      </c>
      <c r="B94" s="103" t="s">
        <v>3</v>
      </c>
      <c r="C94" s="104" t="s">
        <v>4</v>
      </c>
      <c r="D94" s="103" t="s">
        <v>5</v>
      </c>
      <c r="E94" s="103" t="s">
        <v>6</v>
      </c>
      <c r="F94" s="103" t="s">
        <v>7</v>
      </c>
    </row>
    <row r="95" spans="1:15" x14ac:dyDescent="0.25">
      <c r="A95" s="99">
        <v>1</v>
      </c>
      <c r="B95" s="105">
        <v>1</v>
      </c>
      <c r="C95" s="77">
        <v>2</v>
      </c>
      <c r="D95" s="101">
        <f>B95*B95</f>
        <v>1</v>
      </c>
      <c r="E95" s="101">
        <f>C95*C95</f>
        <v>4</v>
      </c>
      <c r="F95" s="101">
        <f>B95*C95</f>
        <v>2</v>
      </c>
      <c r="N95" s="93" t="s">
        <v>75</v>
      </c>
      <c r="O95" s="94">
        <f>INTERCEPT(C95:C103,B95:B103)</f>
        <v>9.5833333333333321</v>
      </c>
    </row>
    <row r="96" spans="1:15" x14ac:dyDescent="0.25">
      <c r="A96" s="99">
        <v>2</v>
      </c>
      <c r="B96" s="105">
        <v>2</v>
      </c>
      <c r="C96" s="99">
        <v>7</v>
      </c>
      <c r="D96" s="101">
        <f t="shared" ref="D96:E103" si="12">B96*B96</f>
        <v>4</v>
      </c>
      <c r="E96" s="101">
        <f t="shared" si="12"/>
        <v>49</v>
      </c>
      <c r="F96" s="101">
        <f t="shared" ref="F96:F103" si="13">B96*C96</f>
        <v>14</v>
      </c>
      <c r="N96" s="95" t="s">
        <v>76</v>
      </c>
      <c r="O96" s="96">
        <f>SLOPE(C95:C103,B95:B103)</f>
        <v>1.6666666666666784E-2</v>
      </c>
    </row>
    <row r="97" spans="1:15" x14ac:dyDescent="0.25">
      <c r="A97" s="99">
        <v>3</v>
      </c>
      <c r="B97" s="105">
        <v>3</v>
      </c>
      <c r="C97" s="99">
        <v>10</v>
      </c>
      <c r="D97" s="101">
        <f t="shared" si="12"/>
        <v>9</v>
      </c>
      <c r="E97" s="101">
        <f t="shared" si="12"/>
        <v>100</v>
      </c>
      <c r="F97" s="101">
        <f t="shared" si="13"/>
        <v>30</v>
      </c>
      <c r="N97" s="79" t="s">
        <v>3</v>
      </c>
      <c r="O97" s="79" t="s">
        <v>4</v>
      </c>
    </row>
    <row r="98" spans="1:15" x14ac:dyDescent="0.25">
      <c r="A98" s="99">
        <v>4</v>
      </c>
      <c r="B98" s="105">
        <v>4</v>
      </c>
      <c r="C98" s="99">
        <v>16</v>
      </c>
      <c r="D98" s="101">
        <f t="shared" si="12"/>
        <v>16</v>
      </c>
      <c r="E98" s="101">
        <f t="shared" si="12"/>
        <v>256</v>
      </c>
      <c r="F98" s="101">
        <f t="shared" si="13"/>
        <v>64</v>
      </c>
      <c r="N98" s="75">
        <v>0</v>
      </c>
      <c r="O98" s="75">
        <f>O95+O96*N98</f>
        <v>9.5833333333333321</v>
      </c>
    </row>
    <row r="99" spans="1:15" x14ac:dyDescent="0.25">
      <c r="A99" s="99">
        <v>5</v>
      </c>
      <c r="B99" s="105">
        <v>5</v>
      </c>
      <c r="C99" s="99">
        <v>18</v>
      </c>
      <c r="D99" s="101">
        <f t="shared" si="12"/>
        <v>25</v>
      </c>
      <c r="E99" s="101">
        <f t="shared" si="12"/>
        <v>324</v>
      </c>
      <c r="F99" s="101">
        <f t="shared" si="13"/>
        <v>90</v>
      </c>
      <c r="N99" s="75">
        <v>10</v>
      </c>
      <c r="O99" s="75">
        <f>O95+O96*N99</f>
        <v>9.75</v>
      </c>
    </row>
    <row r="100" spans="1:15" x14ac:dyDescent="0.25">
      <c r="A100" s="99">
        <v>6</v>
      </c>
      <c r="B100" s="105">
        <v>6</v>
      </c>
      <c r="C100" s="99">
        <v>15</v>
      </c>
      <c r="D100" s="101">
        <f t="shared" si="12"/>
        <v>36</v>
      </c>
      <c r="E100" s="101">
        <f t="shared" si="12"/>
        <v>225</v>
      </c>
      <c r="F100" s="101">
        <f t="shared" si="13"/>
        <v>90</v>
      </c>
      <c r="G100" s="98"/>
    </row>
    <row r="101" spans="1:15" x14ac:dyDescent="0.25">
      <c r="A101" s="99">
        <v>7</v>
      </c>
      <c r="B101" s="105">
        <v>7</v>
      </c>
      <c r="C101" s="99">
        <v>9</v>
      </c>
      <c r="D101" s="101">
        <f t="shared" si="12"/>
        <v>49</v>
      </c>
      <c r="E101" s="101">
        <f t="shared" si="12"/>
        <v>81</v>
      </c>
      <c r="F101" s="101">
        <f t="shared" si="13"/>
        <v>63</v>
      </c>
      <c r="G101" s="98"/>
    </row>
    <row r="102" spans="1:15" x14ac:dyDescent="0.25">
      <c r="A102" s="99">
        <v>8</v>
      </c>
      <c r="B102" s="105">
        <v>8</v>
      </c>
      <c r="C102" s="99">
        <v>7</v>
      </c>
      <c r="D102" s="101">
        <f t="shared" si="12"/>
        <v>64</v>
      </c>
      <c r="E102" s="101">
        <f t="shared" si="12"/>
        <v>49</v>
      </c>
      <c r="F102" s="101">
        <f t="shared" si="13"/>
        <v>56</v>
      </c>
      <c r="G102" s="98"/>
    </row>
    <row r="103" spans="1:15" x14ac:dyDescent="0.25">
      <c r="A103" s="99">
        <v>9</v>
      </c>
      <c r="B103" s="105">
        <v>9</v>
      </c>
      <c r="C103" s="99">
        <v>3</v>
      </c>
      <c r="D103" s="101">
        <f t="shared" si="12"/>
        <v>81</v>
      </c>
      <c r="E103" s="101">
        <f t="shared" si="12"/>
        <v>9</v>
      </c>
      <c r="F103" s="101">
        <f t="shared" si="13"/>
        <v>27</v>
      </c>
      <c r="G103" s="98"/>
    </row>
    <row r="104" spans="1:15" x14ac:dyDescent="0.25">
      <c r="A104" s="76" t="s">
        <v>0</v>
      </c>
      <c r="B104" s="99">
        <f>SUM(B95:B103)</f>
        <v>45</v>
      </c>
      <c r="C104" s="99">
        <f t="shared" ref="C104:F104" si="14">SUM(C95:C103)</f>
        <v>87</v>
      </c>
      <c r="D104" s="99">
        <f t="shared" si="14"/>
        <v>285</v>
      </c>
      <c r="E104" s="99">
        <f t="shared" si="14"/>
        <v>1097</v>
      </c>
      <c r="F104" s="99">
        <f t="shared" si="14"/>
        <v>436</v>
      </c>
      <c r="G104" s="98"/>
    </row>
    <row r="105" spans="1:15" x14ac:dyDescent="0.25">
      <c r="A105" s="76" t="s">
        <v>1</v>
      </c>
      <c r="B105" s="76"/>
      <c r="C105" s="76"/>
      <c r="D105" s="99">
        <f>D104-B104*B104/A103</f>
        <v>60</v>
      </c>
      <c r="E105" s="101">
        <f>E104-C104*C104/A103</f>
        <v>256</v>
      </c>
      <c r="F105" s="101">
        <f>F104-B104*C104/A103</f>
        <v>1</v>
      </c>
      <c r="G105" s="98"/>
    </row>
    <row r="106" spans="1:15" x14ac:dyDescent="0.25">
      <c r="A106" s="76" t="s">
        <v>2</v>
      </c>
      <c r="B106" s="76"/>
      <c r="C106" s="76"/>
      <c r="D106" s="76"/>
      <c r="E106" s="76"/>
      <c r="F106" s="100">
        <f>F105/SQRT(D105*E105)</f>
        <v>8.0687153045987843E-3</v>
      </c>
      <c r="G106" s="98"/>
    </row>
    <row r="107" spans="1:15" x14ac:dyDescent="0.25">
      <c r="G107" s="98"/>
    </row>
    <row r="108" spans="1:15" x14ac:dyDescent="0.25">
      <c r="A108" s="75" t="s">
        <v>16</v>
      </c>
      <c r="G108" s="98"/>
    </row>
    <row r="109" spans="1:15" x14ac:dyDescent="0.25">
      <c r="A109" s="77" t="s">
        <v>8</v>
      </c>
      <c r="B109" s="103" t="s">
        <v>3</v>
      </c>
      <c r="C109" s="104" t="s">
        <v>4</v>
      </c>
      <c r="D109" s="103" t="s">
        <v>5</v>
      </c>
      <c r="E109" s="103" t="s">
        <v>6</v>
      </c>
      <c r="F109" s="103" t="s">
        <v>7</v>
      </c>
    </row>
    <row r="110" spans="1:15" x14ac:dyDescent="0.25">
      <c r="A110" s="99">
        <v>1</v>
      </c>
      <c r="B110" s="105">
        <v>1</v>
      </c>
      <c r="C110" s="77">
        <v>3</v>
      </c>
      <c r="D110" s="101">
        <f>B110*B110</f>
        <v>1</v>
      </c>
      <c r="E110" s="101">
        <f>C110*C110</f>
        <v>9</v>
      </c>
      <c r="F110" s="101">
        <f>B110*C110</f>
        <v>3</v>
      </c>
      <c r="N110" s="93" t="s">
        <v>75</v>
      </c>
      <c r="O110" s="94">
        <f>INTERCEPT(C110:C118,B110:B118)</f>
        <v>3.1666666666666661</v>
      </c>
    </row>
    <row r="111" spans="1:15" x14ac:dyDescent="0.25">
      <c r="A111" s="99">
        <v>2</v>
      </c>
      <c r="B111" s="105">
        <v>2</v>
      </c>
      <c r="C111" s="99">
        <v>7</v>
      </c>
      <c r="D111" s="101">
        <f t="shared" ref="D111:E118" si="15">B111*B111</f>
        <v>4</v>
      </c>
      <c r="E111" s="101">
        <f t="shared" si="15"/>
        <v>49</v>
      </c>
      <c r="F111" s="101">
        <f t="shared" ref="F111:F118" si="16">B111*C111</f>
        <v>14</v>
      </c>
      <c r="N111" s="95" t="s">
        <v>76</v>
      </c>
      <c r="O111" s="96">
        <f>SLOPE(C110:C118,B110:B118)</f>
        <v>1.5</v>
      </c>
    </row>
    <row r="112" spans="1:15" x14ac:dyDescent="0.25">
      <c r="A112" s="99">
        <v>3</v>
      </c>
      <c r="B112" s="105">
        <v>3</v>
      </c>
      <c r="C112" s="99">
        <v>10</v>
      </c>
      <c r="D112" s="101">
        <f t="shared" si="15"/>
        <v>9</v>
      </c>
      <c r="E112" s="101">
        <f t="shared" si="15"/>
        <v>100</v>
      </c>
      <c r="F112" s="101">
        <f t="shared" si="16"/>
        <v>30</v>
      </c>
      <c r="N112" s="79" t="s">
        <v>3</v>
      </c>
      <c r="O112" s="79" t="s">
        <v>4</v>
      </c>
    </row>
    <row r="113" spans="1:15" x14ac:dyDescent="0.25">
      <c r="A113" s="99">
        <v>4</v>
      </c>
      <c r="B113" s="105">
        <v>4</v>
      </c>
      <c r="C113" s="99">
        <v>10</v>
      </c>
      <c r="D113" s="101">
        <f t="shared" si="15"/>
        <v>16</v>
      </c>
      <c r="E113" s="101">
        <f t="shared" si="15"/>
        <v>100</v>
      </c>
      <c r="F113" s="101">
        <f t="shared" si="16"/>
        <v>40</v>
      </c>
      <c r="N113" s="75">
        <v>0</v>
      </c>
      <c r="O113" s="75">
        <f>O110+O111*N113</f>
        <v>3.1666666666666661</v>
      </c>
    </row>
    <row r="114" spans="1:15" x14ac:dyDescent="0.25">
      <c r="A114" s="99">
        <v>5</v>
      </c>
      <c r="B114" s="105">
        <v>5</v>
      </c>
      <c r="C114" s="99">
        <v>11</v>
      </c>
      <c r="D114" s="101">
        <f t="shared" si="15"/>
        <v>25</v>
      </c>
      <c r="E114" s="101">
        <f t="shared" si="15"/>
        <v>121</v>
      </c>
      <c r="F114" s="101">
        <f t="shared" si="16"/>
        <v>55</v>
      </c>
      <c r="N114" s="75">
        <v>10</v>
      </c>
      <c r="O114" s="75">
        <f>O110+O111*N114</f>
        <v>18.166666666666664</v>
      </c>
    </row>
    <row r="115" spans="1:15" x14ac:dyDescent="0.25">
      <c r="A115" s="99">
        <v>6</v>
      </c>
      <c r="B115" s="105">
        <v>6</v>
      </c>
      <c r="C115" s="99">
        <v>10</v>
      </c>
      <c r="D115" s="101">
        <f t="shared" si="15"/>
        <v>36</v>
      </c>
      <c r="E115" s="101">
        <f t="shared" si="15"/>
        <v>100</v>
      </c>
      <c r="F115" s="101">
        <f t="shared" si="16"/>
        <v>60</v>
      </c>
      <c r="G115" s="98"/>
    </row>
    <row r="116" spans="1:15" x14ac:dyDescent="0.25">
      <c r="A116" s="99">
        <v>7</v>
      </c>
      <c r="B116" s="105">
        <v>7</v>
      </c>
      <c r="C116" s="99">
        <v>11</v>
      </c>
      <c r="D116" s="101">
        <f t="shared" si="15"/>
        <v>49</v>
      </c>
      <c r="E116" s="101">
        <f t="shared" si="15"/>
        <v>121</v>
      </c>
      <c r="F116" s="101">
        <f t="shared" si="16"/>
        <v>77</v>
      </c>
      <c r="G116" s="98"/>
    </row>
    <row r="117" spans="1:15" x14ac:dyDescent="0.25">
      <c r="A117" s="99">
        <v>8</v>
      </c>
      <c r="B117" s="105">
        <v>8</v>
      </c>
      <c r="C117" s="99">
        <v>15</v>
      </c>
      <c r="D117" s="101">
        <f t="shared" si="15"/>
        <v>64</v>
      </c>
      <c r="E117" s="101">
        <f t="shared" si="15"/>
        <v>225</v>
      </c>
      <c r="F117" s="101">
        <f t="shared" si="16"/>
        <v>120</v>
      </c>
      <c r="G117" s="98"/>
    </row>
    <row r="118" spans="1:15" x14ac:dyDescent="0.25">
      <c r="A118" s="99">
        <v>9</v>
      </c>
      <c r="B118" s="105">
        <v>9</v>
      </c>
      <c r="C118" s="99">
        <v>19</v>
      </c>
      <c r="D118" s="101">
        <f t="shared" si="15"/>
        <v>81</v>
      </c>
      <c r="E118" s="101">
        <f t="shared" si="15"/>
        <v>361</v>
      </c>
      <c r="F118" s="101">
        <f t="shared" si="16"/>
        <v>171</v>
      </c>
      <c r="G118" s="98"/>
    </row>
    <row r="119" spans="1:15" x14ac:dyDescent="0.25">
      <c r="A119" s="76" t="s">
        <v>0</v>
      </c>
      <c r="B119" s="99">
        <f>SUM(B110:B118)</f>
        <v>45</v>
      </c>
      <c r="C119" s="99">
        <f t="shared" ref="C119:F119" si="17">SUM(C110:C118)</f>
        <v>96</v>
      </c>
      <c r="D119" s="99">
        <f t="shared" si="17"/>
        <v>285</v>
      </c>
      <c r="E119" s="99">
        <f t="shared" si="17"/>
        <v>1186</v>
      </c>
      <c r="F119" s="99">
        <f t="shared" si="17"/>
        <v>570</v>
      </c>
      <c r="G119" s="98"/>
    </row>
    <row r="120" spans="1:15" x14ac:dyDescent="0.25">
      <c r="A120" s="76" t="s">
        <v>1</v>
      </c>
      <c r="B120" s="76"/>
      <c r="C120" s="76"/>
      <c r="D120" s="99">
        <f>D119-B119*B119/A118</f>
        <v>60</v>
      </c>
      <c r="E120" s="106">
        <f>E119-C119*C119/A118</f>
        <v>162</v>
      </c>
      <c r="F120" s="101">
        <f>F119-B119*C119/A118</f>
        <v>90</v>
      </c>
      <c r="G120" s="98"/>
    </row>
    <row r="121" spans="1:15" x14ac:dyDescent="0.25">
      <c r="A121" s="76" t="s">
        <v>2</v>
      </c>
      <c r="B121" s="76"/>
      <c r="C121" s="76"/>
      <c r="D121" s="76"/>
      <c r="E121" s="76"/>
      <c r="F121" s="100">
        <f>F120/SQRT(D120*E120)</f>
        <v>0.91287092917527679</v>
      </c>
      <c r="G121" s="98"/>
    </row>
    <row r="123" spans="1:15" x14ac:dyDescent="0.25">
      <c r="A123" s="75" t="s">
        <v>17</v>
      </c>
      <c r="G123" s="98"/>
    </row>
    <row r="124" spans="1:15" x14ac:dyDescent="0.25">
      <c r="A124" s="77" t="s">
        <v>8</v>
      </c>
      <c r="B124" s="103" t="s">
        <v>3</v>
      </c>
      <c r="C124" s="104" t="s">
        <v>4</v>
      </c>
      <c r="D124" s="103" t="s">
        <v>5</v>
      </c>
      <c r="E124" s="103" t="s">
        <v>6</v>
      </c>
      <c r="F124" s="103" t="s">
        <v>7</v>
      </c>
    </row>
    <row r="125" spans="1:15" x14ac:dyDescent="0.25">
      <c r="A125" s="99">
        <v>1</v>
      </c>
      <c r="B125" s="105">
        <v>1</v>
      </c>
      <c r="C125" s="77">
        <v>3</v>
      </c>
      <c r="D125" s="101">
        <f>B125*B125</f>
        <v>1</v>
      </c>
      <c r="E125" s="101">
        <f>C125*C125</f>
        <v>9</v>
      </c>
      <c r="F125" s="101">
        <f>B125*C125</f>
        <v>3</v>
      </c>
      <c r="N125" s="93" t="s">
        <v>75</v>
      </c>
      <c r="O125" s="94">
        <f>INTERCEPT(C125:C133,B125:B133)</f>
        <v>1.9444444444444446</v>
      </c>
    </row>
    <row r="126" spans="1:15" x14ac:dyDescent="0.25">
      <c r="A126" s="99">
        <v>2</v>
      </c>
      <c r="B126" s="105">
        <v>2</v>
      </c>
      <c r="C126" s="99">
        <v>4</v>
      </c>
      <c r="D126" s="101">
        <f t="shared" ref="D126:E133" si="18">B126*B126</f>
        <v>4</v>
      </c>
      <c r="E126" s="101">
        <f t="shared" si="18"/>
        <v>16</v>
      </c>
      <c r="F126" s="101">
        <f t="shared" ref="F126:F133" si="19">B126*C126</f>
        <v>8</v>
      </c>
      <c r="N126" s="95" t="s">
        <v>76</v>
      </c>
      <c r="O126" s="96">
        <f>SLOPE(C125:C133,B125:B133)</f>
        <v>1.5</v>
      </c>
    </row>
    <row r="127" spans="1:15" x14ac:dyDescent="0.25">
      <c r="A127" s="99">
        <v>3</v>
      </c>
      <c r="B127" s="105">
        <v>3</v>
      </c>
      <c r="C127" s="99">
        <v>9</v>
      </c>
      <c r="D127" s="101">
        <f t="shared" si="18"/>
        <v>9</v>
      </c>
      <c r="E127" s="101">
        <f t="shared" si="18"/>
        <v>81</v>
      </c>
      <c r="F127" s="101">
        <f t="shared" si="19"/>
        <v>27</v>
      </c>
      <c r="N127" s="79" t="s">
        <v>3</v>
      </c>
      <c r="O127" s="79" t="s">
        <v>4</v>
      </c>
    </row>
    <row r="128" spans="1:15" x14ac:dyDescent="0.25">
      <c r="A128" s="99">
        <v>4</v>
      </c>
      <c r="B128" s="105">
        <v>4</v>
      </c>
      <c r="C128" s="99">
        <v>7</v>
      </c>
      <c r="D128" s="101">
        <f t="shared" si="18"/>
        <v>16</v>
      </c>
      <c r="E128" s="101">
        <f t="shared" si="18"/>
        <v>49</v>
      </c>
      <c r="F128" s="101">
        <f t="shared" si="19"/>
        <v>28</v>
      </c>
      <c r="N128" s="75">
        <v>0</v>
      </c>
      <c r="O128" s="75">
        <f>O125+O126*N128</f>
        <v>1.9444444444444446</v>
      </c>
    </row>
    <row r="129" spans="1:15" x14ac:dyDescent="0.25">
      <c r="A129" s="99">
        <v>5</v>
      </c>
      <c r="B129" s="105">
        <v>5</v>
      </c>
      <c r="C129" s="99">
        <v>13</v>
      </c>
      <c r="D129" s="101">
        <f t="shared" si="18"/>
        <v>25</v>
      </c>
      <c r="E129" s="101">
        <f t="shared" si="18"/>
        <v>169</v>
      </c>
      <c r="F129" s="101">
        <f t="shared" si="19"/>
        <v>65</v>
      </c>
      <c r="N129" s="75">
        <v>10</v>
      </c>
      <c r="O129" s="75">
        <f>O125+O126*N129</f>
        <v>16.944444444444443</v>
      </c>
    </row>
    <row r="130" spans="1:15" x14ac:dyDescent="0.25">
      <c r="A130" s="99">
        <v>6</v>
      </c>
      <c r="B130" s="105">
        <v>6</v>
      </c>
      <c r="C130" s="99">
        <v>6</v>
      </c>
      <c r="D130" s="101">
        <f t="shared" si="18"/>
        <v>36</v>
      </c>
      <c r="E130" s="101">
        <f t="shared" si="18"/>
        <v>36</v>
      </c>
      <c r="F130" s="101">
        <f t="shared" si="19"/>
        <v>36</v>
      </c>
      <c r="G130" s="98"/>
    </row>
    <row r="131" spans="1:15" x14ac:dyDescent="0.25">
      <c r="A131" s="99">
        <v>7</v>
      </c>
      <c r="B131" s="105">
        <v>7</v>
      </c>
      <c r="C131" s="99">
        <v>15</v>
      </c>
      <c r="D131" s="101">
        <f t="shared" si="18"/>
        <v>49</v>
      </c>
      <c r="E131" s="101">
        <f t="shared" si="18"/>
        <v>225</v>
      </c>
      <c r="F131" s="101">
        <f t="shared" si="19"/>
        <v>105</v>
      </c>
      <c r="G131" s="98"/>
    </row>
    <row r="132" spans="1:15" x14ac:dyDescent="0.25">
      <c r="A132" s="99">
        <v>8</v>
      </c>
      <c r="B132" s="105">
        <v>8</v>
      </c>
      <c r="C132" s="99">
        <v>9</v>
      </c>
      <c r="D132" s="101">
        <f t="shared" si="18"/>
        <v>64</v>
      </c>
      <c r="E132" s="101">
        <f t="shared" si="18"/>
        <v>81</v>
      </c>
      <c r="F132" s="101">
        <f t="shared" si="19"/>
        <v>72</v>
      </c>
      <c r="G132" s="98"/>
    </row>
    <row r="133" spans="1:15" x14ac:dyDescent="0.25">
      <c r="A133" s="99">
        <v>9</v>
      </c>
      <c r="B133" s="105">
        <v>9</v>
      </c>
      <c r="C133" s="99">
        <v>19</v>
      </c>
      <c r="D133" s="101">
        <f t="shared" si="18"/>
        <v>81</v>
      </c>
      <c r="E133" s="101">
        <f t="shared" si="18"/>
        <v>361</v>
      </c>
      <c r="F133" s="101">
        <f t="shared" si="19"/>
        <v>171</v>
      </c>
      <c r="G133" s="98"/>
    </row>
    <row r="134" spans="1:15" x14ac:dyDescent="0.25">
      <c r="A134" s="76" t="s">
        <v>0</v>
      </c>
      <c r="B134" s="99">
        <f>SUM(B125:B133)</f>
        <v>45</v>
      </c>
      <c r="C134" s="99">
        <f t="shared" ref="C134:F134" si="20">SUM(C125:C133)</f>
        <v>85</v>
      </c>
      <c r="D134" s="99">
        <f t="shared" si="20"/>
        <v>285</v>
      </c>
      <c r="E134" s="99">
        <f t="shared" si="20"/>
        <v>1027</v>
      </c>
      <c r="F134" s="99">
        <f t="shared" si="20"/>
        <v>515</v>
      </c>
      <c r="G134" s="98"/>
    </row>
    <row r="135" spans="1:15" x14ac:dyDescent="0.25">
      <c r="A135" s="76" t="s">
        <v>1</v>
      </c>
      <c r="B135" s="76"/>
      <c r="C135" s="76"/>
      <c r="D135" s="99">
        <f>D134-B134*B134/A133</f>
        <v>60</v>
      </c>
      <c r="E135" s="101">
        <f>E134-C134*C134/A133</f>
        <v>224.22222222222217</v>
      </c>
      <c r="F135" s="101">
        <f>F134-B134*C134/A133</f>
        <v>90</v>
      </c>
      <c r="G135" s="98"/>
    </row>
    <row r="136" spans="1:15" x14ac:dyDescent="0.25">
      <c r="A136" s="76" t="s">
        <v>2</v>
      </c>
      <c r="B136" s="76"/>
      <c r="C136" s="76"/>
      <c r="D136" s="76"/>
      <c r="E136" s="76"/>
      <c r="F136" s="100">
        <f>F135/SQRT(D135*E135)</f>
        <v>0.77593895931494217</v>
      </c>
      <c r="G136" s="98"/>
    </row>
  </sheetData>
  <pageMargins left="0.75" right="0.75" top="1" bottom="1" header="0.5" footer="0.5"/>
  <pageSetup scale="86" orientation="portrait" horizontalDpi="4294967294" verticalDpi="300" r:id="rId1"/>
  <headerFooter alignWithMargins="0"/>
  <rowBreaks count="2" manualBreakCount="2">
    <brk id="46" max="16383" man="1"/>
    <brk id="91" max="16383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784039-9F7A-4F20-AD0F-082C89B5FBA2}">
  <dimension ref="A1:Q140"/>
  <sheetViews>
    <sheetView zoomScale="120" zoomScaleNormal="120" workbookViewId="0">
      <selection activeCell="A2" sqref="A2"/>
    </sheetView>
  </sheetViews>
  <sheetFormatPr defaultRowHeight="15.75" x14ac:dyDescent="0.25"/>
  <cols>
    <col min="1" max="1" width="5.7109375" style="75" bestFit="1" customWidth="1"/>
    <col min="2" max="2" width="4" style="75" bestFit="1" customWidth="1"/>
    <col min="3" max="3" width="5.7109375" style="75" bestFit="1" customWidth="1"/>
    <col min="4" max="4" width="5.140625" style="75" bestFit="1" customWidth="1"/>
    <col min="5" max="5" width="8" style="75" bestFit="1" customWidth="1"/>
    <col min="6" max="6" width="6.85546875" style="75" bestFit="1" customWidth="1"/>
    <col min="7" max="7" width="3.42578125" style="75" customWidth="1"/>
    <col min="8" max="10" width="9.140625" style="75"/>
    <col min="11" max="11" width="23.5703125" style="75" customWidth="1"/>
    <col min="12" max="12" width="8.28515625" style="76" bestFit="1" customWidth="1"/>
    <col min="13" max="13" width="6.5703125" style="76" bestFit="1" customWidth="1"/>
    <col min="14" max="14" width="10.7109375" style="76" bestFit="1" customWidth="1"/>
    <col min="15" max="15" width="3.7109375" style="75" customWidth="1"/>
    <col min="16" max="16" width="11.28515625" style="75" customWidth="1"/>
    <col min="17" max="16384" width="9.140625" style="75"/>
  </cols>
  <sheetData>
    <row r="1" spans="1:17" x14ac:dyDescent="0.25">
      <c r="A1" s="74" t="s">
        <v>77</v>
      </c>
    </row>
    <row r="3" spans="1:17" x14ac:dyDescent="0.25">
      <c r="A3" s="75" t="s">
        <v>9</v>
      </c>
      <c r="L3" s="76" t="s">
        <v>18</v>
      </c>
      <c r="M3" s="76" t="s">
        <v>78</v>
      </c>
    </row>
    <row r="4" spans="1:17" x14ac:dyDescent="0.25">
      <c r="A4" s="77" t="s">
        <v>8</v>
      </c>
      <c r="B4" s="77" t="s">
        <v>3</v>
      </c>
      <c r="C4" s="77" t="s">
        <v>4</v>
      </c>
      <c r="D4" s="77" t="s">
        <v>5</v>
      </c>
      <c r="E4" s="77" t="s">
        <v>6</v>
      </c>
      <c r="F4" s="77" t="s">
        <v>7</v>
      </c>
      <c r="L4" s="76" t="s">
        <v>19</v>
      </c>
      <c r="M4" s="76" t="s">
        <v>20</v>
      </c>
      <c r="N4" s="76" t="s">
        <v>21</v>
      </c>
    </row>
    <row r="5" spans="1:17" x14ac:dyDescent="0.25">
      <c r="A5" s="77">
        <v>1</v>
      </c>
      <c r="B5" s="77">
        <v>1</v>
      </c>
      <c r="C5" s="77">
        <f>N5</f>
        <v>2</v>
      </c>
      <c r="D5" s="77">
        <f>B5*B5</f>
        <v>1</v>
      </c>
      <c r="E5" s="77">
        <f>C5*C5</f>
        <v>4</v>
      </c>
      <c r="F5" s="77">
        <f>B5*C5</f>
        <v>2</v>
      </c>
      <c r="L5" s="107">
        <f>2*B5</f>
        <v>2</v>
      </c>
      <c r="M5" s="108">
        <v>0</v>
      </c>
      <c r="N5" s="104">
        <f>L5+M5</f>
        <v>2</v>
      </c>
      <c r="P5" s="93" t="s">
        <v>75</v>
      </c>
      <c r="Q5" s="94">
        <f>INTERCEPT(C5:C13,B5:B13)</f>
        <v>-8.3333333333332149E-2</v>
      </c>
    </row>
    <row r="6" spans="1:17" x14ac:dyDescent="0.25">
      <c r="A6" s="77">
        <v>2</v>
      </c>
      <c r="B6" s="77">
        <v>2</v>
      </c>
      <c r="C6" s="77">
        <f t="shared" ref="C6:C13" si="0">N6</f>
        <v>3</v>
      </c>
      <c r="D6" s="77">
        <f t="shared" ref="D6:E13" si="1">B6*B6</f>
        <v>4</v>
      </c>
      <c r="E6" s="77">
        <f t="shared" si="1"/>
        <v>9</v>
      </c>
      <c r="F6" s="77">
        <f t="shared" ref="F6:F13" si="2">B6*C6</f>
        <v>6</v>
      </c>
      <c r="L6" s="109">
        <f t="shared" ref="L6:L13" si="3">2*B6</f>
        <v>4</v>
      </c>
      <c r="M6" s="76">
        <v>-1</v>
      </c>
      <c r="N6" s="110">
        <f t="shared" ref="N6:N13" si="4">L6+M6</f>
        <v>3</v>
      </c>
      <c r="P6" s="95" t="s">
        <v>76</v>
      </c>
      <c r="Q6" s="96">
        <f>SLOPE(C5:C13,B5:B13)</f>
        <v>2.0166666666666666</v>
      </c>
    </row>
    <row r="7" spans="1:17" x14ac:dyDescent="0.25">
      <c r="A7" s="77">
        <v>3</v>
      </c>
      <c r="B7" s="77">
        <v>3</v>
      </c>
      <c r="C7" s="77">
        <f t="shared" si="0"/>
        <v>7</v>
      </c>
      <c r="D7" s="77">
        <f t="shared" si="1"/>
        <v>9</v>
      </c>
      <c r="E7" s="77">
        <f t="shared" si="1"/>
        <v>49</v>
      </c>
      <c r="F7" s="77">
        <f t="shared" si="2"/>
        <v>21</v>
      </c>
      <c r="L7" s="109">
        <f t="shared" si="3"/>
        <v>6</v>
      </c>
      <c r="M7" s="76">
        <v>1</v>
      </c>
      <c r="N7" s="110">
        <f t="shared" si="4"/>
        <v>7</v>
      </c>
      <c r="P7" s="79" t="s">
        <v>3</v>
      </c>
      <c r="Q7" s="79" t="s">
        <v>4</v>
      </c>
    </row>
    <row r="8" spans="1:17" x14ac:dyDescent="0.25">
      <c r="A8" s="77">
        <v>4</v>
      </c>
      <c r="B8" s="77">
        <v>4</v>
      </c>
      <c r="C8" s="77">
        <f t="shared" si="0"/>
        <v>9</v>
      </c>
      <c r="D8" s="77">
        <f t="shared" si="1"/>
        <v>16</v>
      </c>
      <c r="E8" s="77">
        <f t="shared" si="1"/>
        <v>81</v>
      </c>
      <c r="F8" s="77">
        <f t="shared" si="2"/>
        <v>36</v>
      </c>
      <c r="L8" s="109">
        <f t="shared" si="3"/>
        <v>8</v>
      </c>
      <c r="M8" s="76">
        <v>1</v>
      </c>
      <c r="N8" s="110">
        <f t="shared" si="4"/>
        <v>9</v>
      </c>
      <c r="P8" s="75">
        <v>0</v>
      </c>
      <c r="Q8" s="75">
        <f>Q5+Q6*P8</f>
        <v>-8.3333333333332149E-2</v>
      </c>
    </row>
    <row r="9" spans="1:17" x14ac:dyDescent="0.25">
      <c r="A9" s="77">
        <v>5</v>
      </c>
      <c r="B9" s="77">
        <v>5</v>
      </c>
      <c r="C9" s="77">
        <f t="shared" si="0"/>
        <v>9</v>
      </c>
      <c r="D9" s="77">
        <f t="shared" si="1"/>
        <v>25</v>
      </c>
      <c r="E9" s="77">
        <f t="shared" si="1"/>
        <v>81</v>
      </c>
      <c r="F9" s="77">
        <f t="shared" si="2"/>
        <v>45</v>
      </c>
      <c r="L9" s="109">
        <f t="shared" si="3"/>
        <v>10</v>
      </c>
      <c r="M9" s="76">
        <v>-1</v>
      </c>
      <c r="N9" s="110">
        <f t="shared" si="4"/>
        <v>9</v>
      </c>
      <c r="P9" s="75">
        <v>10</v>
      </c>
      <c r="Q9" s="75">
        <f>Q5+Q6*P9</f>
        <v>20.083333333333332</v>
      </c>
    </row>
    <row r="10" spans="1:17" x14ac:dyDescent="0.25">
      <c r="A10" s="77">
        <v>6</v>
      </c>
      <c r="B10" s="77">
        <v>6</v>
      </c>
      <c r="C10" s="77">
        <f t="shared" si="0"/>
        <v>12</v>
      </c>
      <c r="D10" s="77">
        <f t="shared" si="1"/>
        <v>36</v>
      </c>
      <c r="E10" s="77">
        <f t="shared" si="1"/>
        <v>144</v>
      </c>
      <c r="F10" s="77">
        <f t="shared" si="2"/>
        <v>72</v>
      </c>
      <c r="G10" s="98"/>
      <c r="L10" s="109">
        <f t="shared" si="3"/>
        <v>12</v>
      </c>
      <c r="M10" s="76">
        <v>0</v>
      </c>
      <c r="N10" s="110">
        <f t="shared" si="4"/>
        <v>12</v>
      </c>
    </row>
    <row r="11" spans="1:17" x14ac:dyDescent="0.25">
      <c r="A11" s="77">
        <v>7</v>
      </c>
      <c r="B11" s="77">
        <v>7</v>
      </c>
      <c r="C11" s="77">
        <f t="shared" si="0"/>
        <v>13</v>
      </c>
      <c r="D11" s="77">
        <f t="shared" si="1"/>
        <v>49</v>
      </c>
      <c r="E11" s="77">
        <f t="shared" si="1"/>
        <v>169</v>
      </c>
      <c r="F11" s="77">
        <f t="shared" si="2"/>
        <v>91</v>
      </c>
      <c r="G11" s="98"/>
      <c r="L11" s="109">
        <f t="shared" si="3"/>
        <v>14</v>
      </c>
      <c r="M11" s="76">
        <v>-1</v>
      </c>
      <c r="N11" s="110">
        <f t="shared" si="4"/>
        <v>13</v>
      </c>
    </row>
    <row r="12" spans="1:17" x14ac:dyDescent="0.25">
      <c r="A12" s="77">
        <v>8</v>
      </c>
      <c r="B12" s="77">
        <v>8</v>
      </c>
      <c r="C12" s="77">
        <f t="shared" si="0"/>
        <v>17</v>
      </c>
      <c r="D12" s="77">
        <f t="shared" si="1"/>
        <v>64</v>
      </c>
      <c r="E12" s="77">
        <f t="shared" si="1"/>
        <v>289</v>
      </c>
      <c r="F12" s="77">
        <f t="shared" si="2"/>
        <v>136</v>
      </c>
      <c r="G12" s="98"/>
      <c r="L12" s="109">
        <f t="shared" si="3"/>
        <v>16</v>
      </c>
      <c r="M12" s="76">
        <v>1</v>
      </c>
      <c r="N12" s="110">
        <f t="shared" si="4"/>
        <v>17</v>
      </c>
    </row>
    <row r="13" spans="1:17" x14ac:dyDescent="0.25">
      <c r="A13" s="77">
        <v>9</v>
      </c>
      <c r="B13" s="77">
        <v>9</v>
      </c>
      <c r="C13" s="77">
        <f t="shared" si="0"/>
        <v>18</v>
      </c>
      <c r="D13" s="77">
        <f t="shared" si="1"/>
        <v>81</v>
      </c>
      <c r="E13" s="77">
        <f t="shared" si="1"/>
        <v>324</v>
      </c>
      <c r="F13" s="77">
        <f t="shared" si="2"/>
        <v>162</v>
      </c>
      <c r="G13" s="98"/>
      <c r="L13" s="111">
        <f t="shared" si="3"/>
        <v>18</v>
      </c>
      <c r="M13" s="105">
        <v>0</v>
      </c>
      <c r="N13" s="101">
        <f t="shared" si="4"/>
        <v>18</v>
      </c>
    </row>
    <row r="14" spans="1:17" x14ac:dyDescent="0.25">
      <c r="A14" s="76" t="s">
        <v>0</v>
      </c>
      <c r="B14" s="77">
        <f>SUM(B5:B13)</f>
        <v>45</v>
      </c>
      <c r="C14" s="77">
        <f>SUM(C5:C13)</f>
        <v>90</v>
      </c>
      <c r="D14" s="77">
        <f>SUM(D5:D13)</f>
        <v>285</v>
      </c>
      <c r="E14" s="77">
        <f>SUM(E5:E13)</f>
        <v>1150</v>
      </c>
      <c r="F14" s="77">
        <f>SUM(F5:F13)</f>
        <v>571</v>
      </c>
      <c r="G14" s="98"/>
    </row>
    <row r="15" spans="1:17" x14ac:dyDescent="0.25">
      <c r="A15" s="76" t="s">
        <v>1</v>
      </c>
      <c r="B15" s="76"/>
      <c r="C15" s="76"/>
      <c r="D15" s="77">
        <f>D14-B14*B14/A13</f>
        <v>60</v>
      </c>
      <c r="E15" s="78">
        <f>E14-C14*C14/A13</f>
        <v>250</v>
      </c>
      <c r="F15" s="77">
        <f>F14-B14*C14/A13</f>
        <v>121</v>
      </c>
      <c r="G15" s="98"/>
    </row>
    <row r="16" spans="1:17" x14ac:dyDescent="0.25">
      <c r="A16" s="76" t="s">
        <v>2</v>
      </c>
      <c r="B16" s="76"/>
      <c r="C16" s="76"/>
      <c r="D16" s="76"/>
      <c r="E16" s="76"/>
      <c r="F16" s="78">
        <f>F15/SQRT(D15*E15)</f>
        <v>0.98796086292254848</v>
      </c>
      <c r="G16" s="98"/>
    </row>
    <row r="17" spans="1:17" x14ac:dyDescent="0.25">
      <c r="G17" s="98"/>
    </row>
    <row r="18" spans="1:17" x14ac:dyDescent="0.25">
      <c r="A18" s="75" t="s">
        <v>10</v>
      </c>
      <c r="G18" s="98"/>
      <c r="L18" s="76" t="s">
        <v>18</v>
      </c>
      <c r="M18" s="76" t="s">
        <v>78</v>
      </c>
    </row>
    <row r="19" spans="1:17" x14ac:dyDescent="0.25">
      <c r="A19" s="77" t="s">
        <v>8</v>
      </c>
      <c r="B19" s="77" t="s">
        <v>3</v>
      </c>
      <c r="C19" s="77" t="s">
        <v>4</v>
      </c>
      <c r="D19" s="77" t="s">
        <v>5</v>
      </c>
      <c r="E19" s="77" t="s">
        <v>6</v>
      </c>
      <c r="F19" s="77" t="s">
        <v>7</v>
      </c>
      <c r="L19" s="76" t="s">
        <v>19</v>
      </c>
      <c r="M19" s="76" t="s">
        <v>20</v>
      </c>
      <c r="N19" s="76" t="s">
        <v>21</v>
      </c>
    </row>
    <row r="20" spans="1:17" x14ac:dyDescent="0.25">
      <c r="A20" s="77">
        <v>1</v>
      </c>
      <c r="B20" s="77">
        <v>1</v>
      </c>
      <c r="C20" s="77">
        <f>N20</f>
        <v>2</v>
      </c>
      <c r="D20" s="77">
        <f>B20*B20</f>
        <v>1</v>
      </c>
      <c r="E20" s="77">
        <f>C20*C20</f>
        <v>4</v>
      </c>
      <c r="F20" s="77">
        <f>B20*C20</f>
        <v>2</v>
      </c>
      <c r="L20" s="107">
        <f>2*B20</f>
        <v>2</v>
      </c>
      <c r="M20" s="108">
        <v>0</v>
      </c>
      <c r="N20" s="104">
        <f>L20+M20</f>
        <v>2</v>
      </c>
      <c r="P20" s="93" t="s">
        <v>75</v>
      </c>
      <c r="Q20" s="94">
        <f>INTERCEPT(C20:C28,B20:B28)</f>
        <v>-0.16666666666666607</v>
      </c>
    </row>
    <row r="21" spans="1:17" x14ac:dyDescent="0.25">
      <c r="A21" s="77">
        <v>2</v>
      </c>
      <c r="B21" s="77">
        <v>2</v>
      </c>
      <c r="C21" s="77">
        <f t="shared" ref="C21:C28" si="5">N21</f>
        <v>2</v>
      </c>
      <c r="D21" s="77">
        <f t="shared" ref="D21:E28" si="6">B21*B21</f>
        <v>4</v>
      </c>
      <c r="E21" s="77">
        <f t="shared" si="6"/>
        <v>4</v>
      </c>
      <c r="F21" s="77">
        <f t="shared" ref="F21:F28" si="7">B21*C21</f>
        <v>4</v>
      </c>
      <c r="L21" s="109">
        <f t="shared" ref="L21:L28" si="8">2*B21</f>
        <v>4</v>
      </c>
      <c r="M21" s="76">
        <v>-2</v>
      </c>
      <c r="N21" s="110">
        <f t="shared" ref="N21:N28" si="9">L21+M21</f>
        <v>2</v>
      </c>
      <c r="P21" s="95" t="s">
        <v>76</v>
      </c>
      <c r="Q21" s="96">
        <f>SLOPE(C20:C28,B20:B28)</f>
        <v>2.0333333333333332</v>
      </c>
    </row>
    <row r="22" spans="1:17" x14ac:dyDescent="0.25">
      <c r="A22" s="77">
        <v>3</v>
      </c>
      <c r="B22" s="77">
        <v>3</v>
      </c>
      <c r="C22" s="77">
        <f t="shared" si="5"/>
        <v>8</v>
      </c>
      <c r="D22" s="77">
        <f t="shared" si="6"/>
        <v>9</v>
      </c>
      <c r="E22" s="77">
        <f t="shared" si="6"/>
        <v>64</v>
      </c>
      <c r="F22" s="77">
        <f t="shared" si="7"/>
        <v>24</v>
      </c>
      <c r="L22" s="109">
        <f t="shared" si="8"/>
        <v>6</v>
      </c>
      <c r="M22" s="76">
        <v>2</v>
      </c>
      <c r="N22" s="110">
        <f t="shared" si="9"/>
        <v>8</v>
      </c>
      <c r="P22" s="79" t="s">
        <v>3</v>
      </c>
      <c r="Q22" s="79" t="s">
        <v>4</v>
      </c>
    </row>
    <row r="23" spans="1:17" x14ac:dyDescent="0.25">
      <c r="A23" s="77">
        <v>4</v>
      </c>
      <c r="B23" s="77">
        <v>4</v>
      </c>
      <c r="C23" s="77">
        <f t="shared" si="5"/>
        <v>10</v>
      </c>
      <c r="D23" s="77">
        <f t="shared" si="6"/>
        <v>16</v>
      </c>
      <c r="E23" s="77">
        <f t="shared" si="6"/>
        <v>100</v>
      </c>
      <c r="F23" s="77">
        <f t="shared" si="7"/>
        <v>40</v>
      </c>
      <c r="L23" s="109">
        <f t="shared" si="8"/>
        <v>8</v>
      </c>
      <c r="M23" s="76">
        <v>2</v>
      </c>
      <c r="N23" s="110">
        <f t="shared" si="9"/>
        <v>10</v>
      </c>
      <c r="P23" s="75">
        <v>0</v>
      </c>
      <c r="Q23" s="75">
        <f>Q20+Q21*P23</f>
        <v>-0.16666666666666607</v>
      </c>
    </row>
    <row r="24" spans="1:17" x14ac:dyDescent="0.25">
      <c r="A24" s="77">
        <v>5</v>
      </c>
      <c r="B24" s="77">
        <v>5</v>
      </c>
      <c r="C24" s="77">
        <f t="shared" si="5"/>
        <v>8</v>
      </c>
      <c r="D24" s="77">
        <f t="shared" si="6"/>
        <v>25</v>
      </c>
      <c r="E24" s="77">
        <f t="shared" si="6"/>
        <v>64</v>
      </c>
      <c r="F24" s="77">
        <f t="shared" si="7"/>
        <v>40</v>
      </c>
      <c r="L24" s="109">
        <f t="shared" si="8"/>
        <v>10</v>
      </c>
      <c r="M24" s="76">
        <v>-2</v>
      </c>
      <c r="N24" s="110">
        <f t="shared" si="9"/>
        <v>8</v>
      </c>
      <c r="P24" s="75">
        <v>10</v>
      </c>
      <c r="Q24" s="75">
        <f>Q20+Q21*P24</f>
        <v>20.166666666666664</v>
      </c>
    </row>
    <row r="25" spans="1:17" x14ac:dyDescent="0.25">
      <c r="A25" s="77">
        <v>6</v>
      </c>
      <c r="B25" s="77">
        <v>6</v>
      </c>
      <c r="C25" s="77">
        <f t="shared" si="5"/>
        <v>12</v>
      </c>
      <c r="D25" s="77">
        <f t="shared" si="6"/>
        <v>36</v>
      </c>
      <c r="E25" s="77">
        <f t="shared" si="6"/>
        <v>144</v>
      </c>
      <c r="F25" s="77">
        <f t="shared" si="7"/>
        <v>72</v>
      </c>
      <c r="G25" s="98"/>
      <c r="L25" s="109">
        <f t="shared" si="8"/>
        <v>12</v>
      </c>
      <c r="M25" s="76">
        <v>0</v>
      </c>
      <c r="N25" s="110">
        <f t="shared" si="9"/>
        <v>12</v>
      </c>
    </row>
    <row r="26" spans="1:17" x14ac:dyDescent="0.25">
      <c r="A26" s="77">
        <v>7</v>
      </c>
      <c r="B26" s="77">
        <v>7</v>
      </c>
      <c r="C26" s="77">
        <f t="shared" si="5"/>
        <v>12</v>
      </c>
      <c r="D26" s="77">
        <f t="shared" si="6"/>
        <v>49</v>
      </c>
      <c r="E26" s="77">
        <f t="shared" si="6"/>
        <v>144</v>
      </c>
      <c r="F26" s="77">
        <f t="shared" si="7"/>
        <v>84</v>
      </c>
      <c r="G26" s="98"/>
      <c r="L26" s="109">
        <f t="shared" si="8"/>
        <v>14</v>
      </c>
      <c r="M26" s="76">
        <v>-2</v>
      </c>
      <c r="N26" s="110">
        <f t="shared" si="9"/>
        <v>12</v>
      </c>
    </row>
    <row r="27" spans="1:17" x14ac:dyDescent="0.25">
      <c r="A27" s="77">
        <v>8</v>
      </c>
      <c r="B27" s="77">
        <v>8</v>
      </c>
      <c r="C27" s="77">
        <f t="shared" si="5"/>
        <v>18</v>
      </c>
      <c r="D27" s="77">
        <f t="shared" si="6"/>
        <v>64</v>
      </c>
      <c r="E27" s="77">
        <f t="shared" si="6"/>
        <v>324</v>
      </c>
      <c r="F27" s="77">
        <f t="shared" si="7"/>
        <v>144</v>
      </c>
      <c r="G27" s="98"/>
      <c r="L27" s="109">
        <f t="shared" si="8"/>
        <v>16</v>
      </c>
      <c r="M27" s="76">
        <v>2</v>
      </c>
      <c r="N27" s="110">
        <f t="shared" si="9"/>
        <v>18</v>
      </c>
    </row>
    <row r="28" spans="1:17" x14ac:dyDescent="0.25">
      <c r="A28" s="77">
        <v>9</v>
      </c>
      <c r="B28" s="77">
        <v>9</v>
      </c>
      <c r="C28" s="77">
        <f t="shared" si="5"/>
        <v>18</v>
      </c>
      <c r="D28" s="77">
        <f t="shared" si="6"/>
        <v>81</v>
      </c>
      <c r="E28" s="77">
        <f t="shared" si="6"/>
        <v>324</v>
      </c>
      <c r="F28" s="77">
        <f t="shared" si="7"/>
        <v>162</v>
      </c>
      <c r="G28" s="98"/>
      <c r="L28" s="111">
        <f t="shared" si="8"/>
        <v>18</v>
      </c>
      <c r="M28" s="105">
        <v>0</v>
      </c>
      <c r="N28" s="101">
        <f t="shared" si="9"/>
        <v>18</v>
      </c>
    </row>
    <row r="29" spans="1:17" x14ac:dyDescent="0.25">
      <c r="A29" s="76" t="s">
        <v>0</v>
      </c>
      <c r="B29" s="77">
        <f>SUM(B20:B28)</f>
        <v>45</v>
      </c>
      <c r="C29" s="77">
        <f>SUM(C20:C28)</f>
        <v>90</v>
      </c>
      <c r="D29" s="77">
        <f>SUM(D20:D28)</f>
        <v>285</v>
      </c>
      <c r="E29" s="77">
        <f>SUM(E20:E28)</f>
        <v>1172</v>
      </c>
      <c r="F29" s="77">
        <f>SUM(F20:F28)</f>
        <v>572</v>
      </c>
      <c r="G29" s="98"/>
    </row>
    <row r="30" spans="1:17" x14ac:dyDescent="0.25">
      <c r="A30" s="76" t="s">
        <v>1</v>
      </c>
      <c r="B30" s="76"/>
      <c r="C30" s="76"/>
      <c r="D30" s="77">
        <f>D29-B29*B29/A28</f>
        <v>60</v>
      </c>
      <c r="E30" s="78">
        <f>E29-C29*C29/A28</f>
        <v>272</v>
      </c>
      <c r="F30" s="77">
        <f>F29-B29*C29/A28</f>
        <v>122</v>
      </c>
      <c r="G30" s="98"/>
    </row>
    <row r="31" spans="1:17" x14ac:dyDescent="0.25">
      <c r="A31" s="76" t="s">
        <v>2</v>
      </c>
      <c r="B31" s="76"/>
      <c r="C31" s="76"/>
      <c r="D31" s="76"/>
      <c r="E31" s="76"/>
      <c r="F31" s="78">
        <f>F30/SQRT(D30*E30)</f>
        <v>0.95499204390485304</v>
      </c>
      <c r="G31" s="98"/>
    </row>
    <row r="32" spans="1:17" x14ac:dyDescent="0.25">
      <c r="G32" s="98"/>
    </row>
    <row r="34" spans="1:17" x14ac:dyDescent="0.25">
      <c r="A34" s="75" t="s">
        <v>11</v>
      </c>
      <c r="G34" s="98"/>
      <c r="L34" s="76" t="s">
        <v>18</v>
      </c>
      <c r="M34" s="76" t="s">
        <v>78</v>
      </c>
    </row>
    <row r="35" spans="1:17" x14ac:dyDescent="0.25">
      <c r="A35" s="77" t="s">
        <v>8</v>
      </c>
      <c r="B35" s="77" t="s">
        <v>3</v>
      </c>
      <c r="C35" s="77" t="s">
        <v>4</v>
      </c>
      <c r="D35" s="77" t="s">
        <v>5</v>
      </c>
      <c r="E35" s="77" t="s">
        <v>6</v>
      </c>
      <c r="F35" s="77" t="s">
        <v>7</v>
      </c>
      <c r="L35" s="76" t="s">
        <v>19</v>
      </c>
      <c r="M35" s="76" t="s">
        <v>20</v>
      </c>
      <c r="N35" s="76" t="s">
        <v>21</v>
      </c>
    </row>
    <row r="36" spans="1:17" x14ac:dyDescent="0.25">
      <c r="A36" s="77">
        <v>1</v>
      </c>
      <c r="B36" s="77">
        <v>1</v>
      </c>
      <c r="C36" s="77">
        <f>N36</f>
        <v>2</v>
      </c>
      <c r="D36" s="77">
        <f>B36*B36</f>
        <v>1</v>
      </c>
      <c r="E36" s="77">
        <f>C36*C36</f>
        <v>4</v>
      </c>
      <c r="F36" s="77">
        <f>B36*C36</f>
        <v>2</v>
      </c>
      <c r="L36" s="107">
        <f>2*B36</f>
        <v>2</v>
      </c>
      <c r="M36" s="108">
        <v>0</v>
      </c>
      <c r="N36" s="104">
        <f>L36+M36</f>
        <v>2</v>
      </c>
      <c r="P36" s="93" t="s">
        <v>75</v>
      </c>
      <c r="Q36" s="94">
        <f>INTERCEPT(C36:C44,B36:B44)</f>
        <v>-0.33333333333333393</v>
      </c>
    </row>
    <row r="37" spans="1:17" x14ac:dyDescent="0.25">
      <c r="A37" s="77">
        <v>2</v>
      </c>
      <c r="B37" s="77">
        <v>2</v>
      </c>
      <c r="C37" s="77">
        <f t="shared" ref="C37:C44" si="10">N37</f>
        <v>0</v>
      </c>
      <c r="D37" s="77">
        <f t="shared" ref="D37:E44" si="11">B37*B37</f>
        <v>4</v>
      </c>
      <c r="E37" s="77">
        <f t="shared" si="11"/>
        <v>0</v>
      </c>
      <c r="F37" s="77">
        <f t="shared" ref="F37:F44" si="12">B37*C37</f>
        <v>0</v>
      </c>
      <c r="L37" s="109">
        <f t="shared" ref="L37:L44" si="13">2*B37</f>
        <v>4</v>
      </c>
      <c r="M37" s="76">
        <v>-4</v>
      </c>
      <c r="N37" s="110">
        <f t="shared" ref="N37:N44" si="14">L37+M37</f>
        <v>0</v>
      </c>
      <c r="P37" s="95" t="s">
        <v>76</v>
      </c>
      <c r="Q37" s="96">
        <f>SLOPE(C36:C44,B36:B44)</f>
        <v>2.0666666666666669</v>
      </c>
    </row>
    <row r="38" spans="1:17" x14ac:dyDescent="0.25">
      <c r="A38" s="77">
        <v>3</v>
      </c>
      <c r="B38" s="77">
        <v>3</v>
      </c>
      <c r="C38" s="77">
        <f t="shared" si="10"/>
        <v>10</v>
      </c>
      <c r="D38" s="77">
        <f t="shared" si="11"/>
        <v>9</v>
      </c>
      <c r="E38" s="77">
        <f t="shared" si="11"/>
        <v>100</v>
      </c>
      <c r="F38" s="77">
        <f t="shared" si="12"/>
        <v>30</v>
      </c>
      <c r="L38" s="109">
        <f t="shared" si="13"/>
        <v>6</v>
      </c>
      <c r="M38" s="76">
        <v>4</v>
      </c>
      <c r="N38" s="110">
        <f t="shared" si="14"/>
        <v>10</v>
      </c>
      <c r="P38" s="79" t="s">
        <v>3</v>
      </c>
      <c r="Q38" s="79" t="s">
        <v>4</v>
      </c>
    </row>
    <row r="39" spans="1:17" x14ac:dyDescent="0.25">
      <c r="A39" s="77">
        <v>4</v>
      </c>
      <c r="B39" s="77">
        <v>4</v>
      </c>
      <c r="C39" s="77">
        <f t="shared" si="10"/>
        <v>12</v>
      </c>
      <c r="D39" s="77">
        <f t="shared" si="11"/>
        <v>16</v>
      </c>
      <c r="E39" s="77">
        <f t="shared" si="11"/>
        <v>144</v>
      </c>
      <c r="F39" s="77">
        <f t="shared" si="12"/>
        <v>48</v>
      </c>
      <c r="L39" s="109">
        <f t="shared" si="13"/>
        <v>8</v>
      </c>
      <c r="M39" s="76">
        <v>4</v>
      </c>
      <c r="N39" s="110">
        <f t="shared" si="14"/>
        <v>12</v>
      </c>
      <c r="P39" s="75">
        <v>0</v>
      </c>
      <c r="Q39" s="75">
        <f>Q36+Q37*P39</f>
        <v>-0.33333333333333393</v>
      </c>
    </row>
    <row r="40" spans="1:17" x14ac:dyDescent="0.25">
      <c r="A40" s="77">
        <v>5</v>
      </c>
      <c r="B40" s="77">
        <v>5</v>
      </c>
      <c r="C40" s="77">
        <f t="shared" si="10"/>
        <v>6</v>
      </c>
      <c r="D40" s="77">
        <f t="shared" si="11"/>
        <v>25</v>
      </c>
      <c r="E40" s="77">
        <f t="shared" si="11"/>
        <v>36</v>
      </c>
      <c r="F40" s="77">
        <f t="shared" si="12"/>
        <v>30</v>
      </c>
      <c r="L40" s="109">
        <f t="shared" si="13"/>
        <v>10</v>
      </c>
      <c r="M40" s="76">
        <v>-4</v>
      </c>
      <c r="N40" s="110">
        <f t="shared" si="14"/>
        <v>6</v>
      </c>
      <c r="P40" s="75">
        <v>10</v>
      </c>
      <c r="Q40" s="75">
        <f>Q36+Q37*P40</f>
        <v>20.333333333333336</v>
      </c>
    </row>
    <row r="41" spans="1:17" x14ac:dyDescent="0.25">
      <c r="A41" s="77">
        <v>6</v>
      </c>
      <c r="B41" s="77">
        <v>6</v>
      </c>
      <c r="C41" s="77">
        <f t="shared" si="10"/>
        <v>12</v>
      </c>
      <c r="D41" s="77">
        <f t="shared" si="11"/>
        <v>36</v>
      </c>
      <c r="E41" s="77">
        <f t="shared" si="11"/>
        <v>144</v>
      </c>
      <c r="F41" s="77">
        <f t="shared" si="12"/>
        <v>72</v>
      </c>
      <c r="G41" s="98"/>
      <c r="L41" s="109">
        <f t="shared" si="13"/>
        <v>12</v>
      </c>
      <c r="M41" s="76">
        <v>0</v>
      </c>
      <c r="N41" s="110">
        <f t="shared" si="14"/>
        <v>12</v>
      </c>
    </row>
    <row r="42" spans="1:17" x14ac:dyDescent="0.25">
      <c r="A42" s="77">
        <v>7</v>
      </c>
      <c r="B42" s="77">
        <v>7</v>
      </c>
      <c r="C42" s="77">
        <f t="shared" si="10"/>
        <v>10</v>
      </c>
      <c r="D42" s="77">
        <f t="shared" si="11"/>
        <v>49</v>
      </c>
      <c r="E42" s="77">
        <f t="shared" si="11"/>
        <v>100</v>
      </c>
      <c r="F42" s="77">
        <f t="shared" si="12"/>
        <v>70</v>
      </c>
      <c r="G42" s="98"/>
      <c r="L42" s="109">
        <f t="shared" si="13"/>
        <v>14</v>
      </c>
      <c r="M42" s="76">
        <v>-4</v>
      </c>
      <c r="N42" s="110">
        <f t="shared" si="14"/>
        <v>10</v>
      </c>
    </row>
    <row r="43" spans="1:17" x14ac:dyDescent="0.25">
      <c r="A43" s="77">
        <v>8</v>
      </c>
      <c r="B43" s="77">
        <v>8</v>
      </c>
      <c r="C43" s="77">
        <f t="shared" si="10"/>
        <v>20</v>
      </c>
      <c r="D43" s="77">
        <f t="shared" si="11"/>
        <v>64</v>
      </c>
      <c r="E43" s="77">
        <f t="shared" si="11"/>
        <v>400</v>
      </c>
      <c r="F43" s="77">
        <f t="shared" si="12"/>
        <v>160</v>
      </c>
      <c r="G43" s="98"/>
      <c r="L43" s="109">
        <f t="shared" si="13"/>
        <v>16</v>
      </c>
      <c r="M43" s="76">
        <v>4</v>
      </c>
      <c r="N43" s="110">
        <f t="shared" si="14"/>
        <v>20</v>
      </c>
    </row>
    <row r="44" spans="1:17" x14ac:dyDescent="0.25">
      <c r="A44" s="77">
        <v>9</v>
      </c>
      <c r="B44" s="77">
        <v>9</v>
      </c>
      <c r="C44" s="77">
        <f t="shared" si="10"/>
        <v>18</v>
      </c>
      <c r="D44" s="77">
        <f t="shared" si="11"/>
        <v>81</v>
      </c>
      <c r="E44" s="77">
        <f t="shared" si="11"/>
        <v>324</v>
      </c>
      <c r="F44" s="77">
        <f t="shared" si="12"/>
        <v>162</v>
      </c>
      <c r="G44" s="98"/>
      <c r="L44" s="111">
        <f t="shared" si="13"/>
        <v>18</v>
      </c>
      <c r="M44" s="105">
        <v>0</v>
      </c>
      <c r="N44" s="101">
        <f t="shared" si="14"/>
        <v>18</v>
      </c>
    </row>
    <row r="45" spans="1:17" x14ac:dyDescent="0.25">
      <c r="A45" s="76" t="s">
        <v>0</v>
      </c>
      <c r="B45" s="77">
        <f>SUM(B36:B44)</f>
        <v>45</v>
      </c>
      <c r="C45" s="77">
        <f>SUM(C36:C44)</f>
        <v>90</v>
      </c>
      <c r="D45" s="77">
        <f>SUM(D36:D44)</f>
        <v>285</v>
      </c>
      <c r="E45" s="77">
        <f>SUM(E36:E44)</f>
        <v>1252</v>
      </c>
      <c r="F45" s="77">
        <f>SUM(F36:F44)</f>
        <v>574</v>
      </c>
      <c r="G45" s="98"/>
    </row>
    <row r="46" spans="1:17" x14ac:dyDescent="0.25">
      <c r="A46" s="76" t="s">
        <v>1</v>
      </c>
      <c r="B46" s="76"/>
      <c r="C46" s="76"/>
      <c r="D46" s="77">
        <f>D45-B45*B45/A44</f>
        <v>60</v>
      </c>
      <c r="E46" s="78">
        <f>E45-C45*C45/A44</f>
        <v>352</v>
      </c>
      <c r="F46" s="77">
        <f>F45-B45*C45/A44</f>
        <v>124</v>
      </c>
      <c r="G46" s="98"/>
    </row>
    <row r="47" spans="1:17" x14ac:dyDescent="0.25">
      <c r="A47" s="76" t="s">
        <v>2</v>
      </c>
      <c r="B47" s="76"/>
      <c r="C47" s="76"/>
      <c r="D47" s="76"/>
      <c r="E47" s="76"/>
      <c r="F47" s="78">
        <f>F46/SQRT(D46*E46)</f>
        <v>0.85324691797292951</v>
      </c>
      <c r="G47" s="98"/>
    </row>
    <row r="48" spans="1:17" x14ac:dyDescent="0.25">
      <c r="G48" s="98"/>
    </row>
    <row r="49" spans="1:17" x14ac:dyDescent="0.25">
      <c r="L49" s="76" t="s">
        <v>78</v>
      </c>
    </row>
    <row r="50" spans="1:17" x14ac:dyDescent="0.25">
      <c r="A50" s="75" t="s">
        <v>12</v>
      </c>
      <c r="G50" s="98"/>
      <c r="L50" s="76" t="s">
        <v>18</v>
      </c>
    </row>
    <row r="51" spans="1:17" x14ac:dyDescent="0.25">
      <c r="A51" s="77" t="s">
        <v>8</v>
      </c>
      <c r="B51" s="77" t="s">
        <v>3</v>
      </c>
      <c r="C51" s="77" t="s">
        <v>4</v>
      </c>
      <c r="D51" s="77" t="s">
        <v>5</v>
      </c>
      <c r="E51" s="77" t="s">
        <v>6</v>
      </c>
      <c r="F51" s="77" t="s">
        <v>7</v>
      </c>
      <c r="L51" s="76" t="s">
        <v>19</v>
      </c>
      <c r="M51" s="76" t="s">
        <v>20</v>
      </c>
      <c r="N51" s="76" t="s">
        <v>21</v>
      </c>
    </row>
    <row r="52" spans="1:17" x14ac:dyDescent="0.25">
      <c r="A52" s="77">
        <v>1</v>
      </c>
      <c r="B52" s="77">
        <v>1</v>
      </c>
      <c r="C52" s="77">
        <f>N52</f>
        <v>2</v>
      </c>
      <c r="D52" s="77">
        <f>B52*B52</f>
        <v>1</v>
      </c>
      <c r="E52" s="77">
        <f>C52*C52</f>
        <v>4</v>
      </c>
      <c r="F52" s="77">
        <f>B52*C52</f>
        <v>2</v>
      </c>
      <c r="L52" s="107">
        <f>2*B52</f>
        <v>2</v>
      </c>
      <c r="M52" s="108">
        <v>0</v>
      </c>
      <c r="N52" s="104">
        <f>L52+M52</f>
        <v>2</v>
      </c>
      <c r="P52" s="93" t="s">
        <v>75</v>
      </c>
      <c r="Q52" s="94">
        <f>INTERCEPT(C52:C60,B52:B60)</f>
        <v>-8.3333333333332149E-2</v>
      </c>
    </row>
    <row r="53" spans="1:17" x14ac:dyDescent="0.25">
      <c r="A53" s="77">
        <v>2</v>
      </c>
      <c r="B53" s="77">
        <v>2</v>
      </c>
      <c r="C53" s="77">
        <f t="shared" ref="C53:C60" si="15">N53</f>
        <v>3</v>
      </c>
      <c r="D53" s="77">
        <f t="shared" ref="D53:E60" si="16">B53*B53</f>
        <v>4</v>
      </c>
      <c r="E53" s="77">
        <f t="shared" si="16"/>
        <v>9</v>
      </c>
      <c r="F53" s="77">
        <f t="shared" ref="F53:F60" si="17">B53*C53</f>
        <v>6</v>
      </c>
      <c r="L53" s="109">
        <f t="shared" ref="L53:L60" si="18">2*B53</f>
        <v>4</v>
      </c>
      <c r="M53" s="76">
        <v>-1</v>
      </c>
      <c r="N53" s="110">
        <f t="shared" ref="N53:N60" si="19">L53+M53</f>
        <v>3</v>
      </c>
      <c r="P53" s="95" t="s">
        <v>76</v>
      </c>
      <c r="Q53" s="96">
        <f>SLOPE(C52:C60,B52:B60)</f>
        <v>2.0166666666666666</v>
      </c>
    </row>
    <row r="54" spans="1:17" x14ac:dyDescent="0.25">
      <c r="A54" s="77">
        <v>3</v>
      </c>
      <c r="B54" s="77">
        <v>3</v>
      </c>
      <c r="C54" s="77">
        <f t="shared" si="15"/>
        <v>7</v>
      </c>
      <c r="D54" s="77">
        <f t="shared" si="16"/>
        <v>9</v>
      </c>
      <c r="E54" s="77">
        <f t="shared" si="16"/>
        <v>49</v>
      </c>
      <c r="F54" s="77">
        <f t="shared" si="17"/>
        <v>21</v>
      </c>
      <c r="L54" s="109">
        <f t="shared" si="18"/>
        <v>6</v>
      </c>
      <c r="M54" s="76">
        <v>1</v>
      </c>
      <c r="N54" s="110">
        <f t="shared" si="19"/>
        <v>7</v>
      </c>
      <c r="P54" s="79" t="s">
        <v>3</v>
      </c>
      <c r="Q54" s="79" t="s">
        <v>4</v>
      </c>
    </row>
    <row r="55" spans="1:17" x14ac:dyDescent="0.25">
      <c r="A55" s="77">
        <v>4</v>
      </c>
      <c r="B55" s="77">
        <v>4</v>
      </c>
      <c r="C55" s="77">
        <f t="shared" si="15"/>
        <v>9</v>
      </c>
      <c r="D55" s="77">
        <f t="shared" si="16"/>
        <v>16</v>
      </c>
      <c r="E55" s="77">
        <f t="shared" si="16"/>
        <v>81</v>
      </c>
      <c r="F55" s="77">
        <f t="shared" si="17"/>
        <v>36</v>
      </c>
      <c r="L55" s="109">
        <f t="shared" si="18"/>
        <v>8</v>
      </c>
      <c r="M55" s="76">
        <v>1</v>
      </c>
      <c r="N55" s="110">
        <f t="shared" si="19"/>
        <v>9</v>
      </c>
      <c r="P55" s="75">
        <v>0</v>
      </c>
      <c r="Q55" s="75">
        <f>Q52+Q53*P55</f>
        <v>-8.3333333333332149E-2</v>
      </c>
    </row>
    <row r="56" spans="1:17" x14ac:dyDescent="0.25">
      <c r="A56" s="77">
        <v>5</v>
      </c>
      <c r="B56" s="77">
        <v>5</v>
      </c>
      <c r="C56" s="77">
        <f t="shared" si="15"/>
        <v>9</v>
      </c>
      <c r="D56" s="77">
        <f t="shared" si="16"/>
        <v>25</v>
      </c>
      <c r="E56" s="77">
        <f t="shared" si="16"/>
        <v>81</v>
      </c>
      <c r="F56" s="77">
        <f t="shared" si="17"/>
        <v>45</v>
      </c>
      <c r="L56" s="109">
        <f t="shared" si="18"/>
        <v>10</v>
      </c>
      <c r="M56" s="76">
        <v>-1</v>
      </c>
      <c r="N56" s="110">
        <f t="shared" si="19"/>
        <v>9</v>
      </c>
      <c r="P56" s="75">
        <v>10</v>
      </c>
      <c r="Q56" s="75">
        <f>Q52+Q53*P56</f>
        <v>20.083333333333332</v>
      </c>
    </row>
    <row r="57" spans="1:17" x14ac:dyDescent="0.25">
      <c r="A57" s="77">
        <v>6</v>
      </c>
      <c r="B57" s="77">
        <v>6</v>
      </c>
      <c r="C57" s="77">
        <f t="shared" si="15"/>
        <v>12</v>
      </c>
      <c r="D57" s="77">
        <f t="shared" si="16"/>
        <v>36</v>
      </c>
      <c r="E57" s="77">
        <f t="shared" si="16"/>
        <v>144</v>
      </c>
      <c r="F57" s="77">
        <f t="shared" si="17"/>
        <v>72</v>
      </c>
      <c r="G57" s="98"/>
      <c r="L57" s="109">
        <f t="shared" si="18"/>
        <v>12</v>
      </c>
      <c r="M57" s="76">
        <v>0</v>
      </c>
      <c r="N57" s="110">
        <f t="shared" si="19"/>
        <v>12</v>
      </c>
    </row>
    <row r="58" spans="1:17" x14ac:dyDescent="0.25">
      <c r="A58" s="77">
        <v>7</v>
      </c>
      <c r="B58" s="77">
        <v>7</v>
      </c>
      <c r="C58" s="77">
        <f t="shared" si="15"/>
        <v>13</v>
      </c>
      <c r="D58" s="77">
        <f t="shared" si="16"/>
        <v>49</v>
      </c>
      <c r="E58" s="77">
        <f t="shared" si="16"/>
        <v>169</v>
      </c>
      <c r="F58" s="77">
        <f t="shared" si="17"/>
        <v>91</v>
      </c>
      <c r="G58" s="98"/>
      <c r="L58" s="109">
        <f t="shared" si="18"/>
        <v>14</v>
      </c>
      <c r="M58" s="76">
        <v>-1</v>
      </c>
      <c r="N58" s="110">
        <f t="shared" si="19"/>
        <v>13</v>
      </c>
    </row>
    <row r="59" spans="1:17" x14ac:dyDescent="0.25">
      <c r="A59" s="77">
        <v>8</v>
      </c>
      <c r="B59" s="77">
        <v>8</v>
      </c>
      <c r="C59" s="77">
        <f t="shared" si="15"/>
        <v>17</v>
      </c>
      <c r="D59" s="77">
        <f t="shared" si="16"/>
        <v>64</v>
      </c>
      <c r="E59" s="77">
        <f t="shared" si="16"/>
        <v>289</v>
      </c>
      <c r="F59" s="77">
        <f t="shared" si="17"/>
        <v>136</v>
      </c>
      <c r="G59" s="98"/>
      <c r="L59" s="109">
        <f t="shared" si="18"/>
        <v>16</v>
      </c>
      <c r="M59" s="76">
        <v>1</v>
      </c>
      <c r="N59" s="110">
        <f t="shared" si="19"/>
        <v>17</v>
      </c>
    </row>
    <row r="60" spans="1:17" x14ac:dyDescent="0.25">
      <c r="A60" s="77">
        <v>9</v>
      </c>
      <c r="B60" s="77">
        <v>9</v>
      </c>
      <c r="C60" s="77">
        <f t="shared" si="15"/>
        <v>18</v>
      </c>
      <c r="D60" s="77">
        <f t="shared" si="16"/>
        <v>81</v>
      </c>
      <c r="E60" s="77">
        <f t="shared" si="16"/>
        <v>324</v>
      </c>
      <c r="F60" s="77">
        <f t="shared" si="17"/>
        <v>162</v>
      </c>
      <c r="G60" s="98"/>
      <c r="L60" s="111">
        <f t="shared" si="18"/>
        <v>18</v>
      </c>
      <c r="M60" s="105">
        <v>0</v>
      </c>
      <c r="N60" s="101">
        <f t="shared" si="19"/>
        <v>18</v>
      </c>
    </row>
    <row r="61" spans="1:17" x14ac:dyDescent="0.25">
      <c r="A61" s="76" t="s">
        <v>0</v>
      </c>
      <c r="B61" s="77">
        <f>SUM(B52:B60)</f>
        <v>45</v>
      </c>
      <c r="C61" s="77">
        <f>SUM(N52:N60)</f>
        <v>90</v>
      </c>
      <c r="D61" s="77">
        <f>SUM(D52:D60)</f>
        <v>285</v>
      </c>
      <c r="E61" s="77">
        <f>SUM(E52:E60)</f>
        <v>1150</v>
      </c>
      <c r="F61" s="77">
        <f>SUM(F52:F60)</f>
        <v>571</v>
      </c>
      <c r="G61" s="98"/>
    </row>
    <row r="62" spans="1:17" x14ac:dyDescent="0.25">
      <c r="A62" s="76" t="s">
        <v>1</v>
      </c>
      <c r="B62" s="76"/>
      <c r="C62" s="76"/>
      <c r="D62" s="77">
        <f>D61-B61*B61/A60</f>
        <v>60</v>
      </c>
      <c r="E62" s="78">
        <f>E61-C61*C61/A60</f>
        <v>250</v>
      </c>
      <c r="F62" s="77">
        <f>F61-B61*C61/A60</f>
        <v>121</v>
      </c>
      <c r="G62" s="98"/>
    </row>
    <row r="63" spans="1:17" x14ac:dyDescent="0.25">
      <c r="A63" s="76" t="s">
        <v>2</v>
      </c>
      <c r="B63" s="76"/>
      <c r="C63" s="76"/>
      <c r="D63" s="76"/>
      <c r="E63" s="76"/>
      <c r="F63" s="78">
        <f>F62/SQRT(D62*E62)</f>
        <v>0.98796086292254848</v>
      </c>
      <c r="G63" s="98"/>
    </row>
    <row r="64" spans="1:17" x14ac:dyDescent="0.25">
      <c r="G64" s="98"/>
      <c r="L64" s="76" t="s">
        <v>78</v>
      </c>
    </row>
    <row r="65" spans="1:17" x14ac:dyDescent="0.25">
      <c r="A65" s="75" t="s">
        <v>13</v>
      </c>
      <c r="L65" s="76" t="s">
        <v>18</v>
      </c>
    </row>
    <row r="66" spans="1:17" x14ac:dyDescent="0.25">
      <c r="A66" s="77" t="s">
        <v>8</v>
      </c>
      <c r="B66" s="77" t="s">
        <v>3</v>
      </c>
      <c r="C66" s="77" t="s">
        <v>4</v>
      </c>
      <c r="D66" s="77" t="s">
        <v>5</v>
      </c>
      <c r="E66" s="77" t="s">
        <v>6</v>
      </c>
      <c r="F66" s="77" t="s">
        <v>7</v>
      </c>
      <c r="G66" s="98"/>
      <c r="L66" s="76" t="s">
        <v>22</v>
      </c>
      <c r="M66" s="76" t="s">
        <v>20</v>
      </c>
      <c r="N66" s="76" t="s">
        <v>23</v>
      </c>
    </row>
    <row r="67" spans="1:17" x14ac:dyDescent="0.25">
      <c r="A67" s="77">
        <v>1</v>
      </c>
      <c r="B67" s="77">
        <v>1</v>
      </c>
      <c r="C67" s="77">
        <f>N67</f>
        <v>1.5</v>
      </c>
      <c r="D67" s="77">
        <f>B67*B67</f>
        <v>1</v>
      </c>
      <c r="E67" s="77">
        <f>C67*C67</f>
        <v>2.25</v>
      </c>
      <c r="F67" s="77">
        <f>B67*C67</f>
        <v>1.5</v>
      </c>
      <c r="L67" s="107">
        <f>1.5*B67</f>
        <v>1.5</v>
      </c>
      <c r="M67" s="108">
        <v>0</v>
      </c>
      <c r="N67" s="104">
        <f>L67+M67</f>
        <v>1.5</v>
      </c>
      <c r="P67" s="93" t="s">
        <v>75</v>
      </c>
      <c r="Q67" s="94">
        <f>INTERCEPT(C67:C75,B67:B75)</f>
        <v>-8.3333333333333037E-2</v>
      </c>
    </row>
    <row r="68" spans="1:17" x14ac:dyDescent="0.25">
      <c r="A68" s="77">
        <v>2</v>
      </c>
      <c r="B68" s="77">
        <v>2</v>
      </c>
      <c r="C68" s="77">
        <f t="shared" ref="C68:C75" si="20">N68</f>
        <v>2</v>
      </c>
      <c r="D68" s="77">
        <f t="shared" ref="D68:E75" si="21">B68*B68</f>
        <v>4</v>
      </c>
      <c r="E68" s="77">
        <f t="shared" si="21"/>
        <v>4</v>
      </c>
      <c r="F68" s="77">
        <f t="shared" ref="F68:F75" si="22">B68*C68</f>
        <v>4</v>
      </c>
      <c r="L68" s="109">
        <f t="shared" ref="L68:L75" si="23">1.5*B68</f>
        <v>3</v>
      </c>
      <c r="M68" s="76">
        <v>-1</v>
      </c>
      <c r="N68" s="110">
        <f t="shared" ref="N68:N75" si="24">L68+M68</f>
        <v>2</v>
      </c>
      <c r="P68" s="95" t="s">
        <v>76</v>
      </c>
      <c r="Q68" s="96">
        <f>SLOPE(C67:C75,B67:B75)</f>
        <v>1.5166666666666666</v>
      </c>
    </row>
    <row r="69" spans="1:17" x14ac:dyDescent="0.25">
      <c r="A69" s="77">
        <v>3</v>
      </c>
      <c r="B69" s="77">
        <v>3</v>
      </c>
      <c r="C69" s="77">
        <f t="shared" si="20"/>
        <v>5.5</v>
      </c>
      <c r="D69" s="77">
        <f t="shared" si="21"/>
        <v>9</v>
      </c>
      <c r="E69" s="77">
        <f t="shared" si="21"/>
        <v>30.25</v>
      </c>
      <c r="F69" s="77">
        <f t="shared" si="22"/>
        <v>16.5</v>
      </c>
      <c r="L69" s="109">
        <f t="shared" si="23"/>
        <v>4.5</v>
      </c>
      <c r="M69" s="76">
        <v>1</v>
      </c>
      <c r="N69" s="110">
        <f t="shared" si="24"/>
        <v>5.5</v>
      </c>
      <c r="P69" s="79" t="s">
        <v>3</v>
      </c>
      <c r="Q69" s="79" t="s">
        <v>4</v>
      </c>
    </row>
    <row r="70" spans="1:17" x14ac:dyDescent="0.25">
      <c r="A70" s="77">
        <v>4</v>
      </c>
      <c r="B70" s="77">
        <v>4</v>
      </c>
      <c r="C70" s="77">
        <f t="shared" si="20"/>
        <v>7</v>
      </c>
      <c r="D70" s="77">
        <f t="shared" si="21"/>
        <v>16</v>
      </c>
      <c r="E70" s="77">
        <f t="shared" si="21"/>
        <v>49</v>
      </c>
      <c r="F70" s="77">
        <f t="shared" si="22"/>
        <v>28</v>
      </c>
      <c r="L70" s="109">
        <f t="shared" si="23"/>
        <v>6</v>
      </c>
      <c r="M70" s="76">
        <v>1</v>
      </c>
      <c r="N70" s="110">
        <f t="shared" si="24"/>
        <v>7</v>
      </c>
      <c r="P70" s="75">
        <v>0</v>
      </c>
      <c r="Q70" s="75">
        <f>Q67+Q68*P70</f>
        <v>-8.3333333333333037E-2</v>
      </c>
    </row>
    <row r="71" spans="1:17" x14ac:dyDescent="0.25">
      <c r="A71" s="77">
        <v>5</v>
      </c>
      <c r="B71" s="77">
        <v>5</v>
      </c>
      <c r="C71" s="77">
        <f t="shared" si="20"/>
        <v>6.5</v>
      </c>
      <c r="D71" s="77">
        <f t="shared" si="21"/>
        <v>25</v>
      </c>
      <c r="E71" s="77">
        <f t="shared" si="21"/>
        <v>42.25</v>
      </c>
      <c r="F71" s="77">
        <f t="shared" si="22"/>
        <v>32.5</v>
      </c>
      <c r="L71" s="109">
        <f t="shared" si="23"/>
        <v>7.5</v>
      </c>
      <c r="M71" s="76">
        <v>-1</v>
      </c>
      <c r="N71" s="110">
        <f t="shared" si="24"/>
        <v>6.5</v>
      </c>
      <c r="P71" s="75">
        <v>10</v>
      </c>
      <c r="Q71" s="75">
        <f>Q67+Q68*P71</f>
        <v>15.083333333333332</v>
      </c>
    </row>
    <row r="72" spans="1:17" x14ac:dyDescent="0.25">
      <c r="A72" s="77">
        <v>6</v>
      </c>
      <c r="B72" s="77">
        <v>6</v>
      </c>
      <c r="C72" s="77">
        <f t="shared" si="20"/>
        <v>9</v>
      </c>
      <c r="D72" s="77">
        <f t="shared" si="21"/>
        <v>36</v>
      </c>
      <c r="E72" s="77">
        <f t="shared" si="21"/>
        <v>81</v>
      </c>
      <c r="F72" s="77">
        <f t="shared" si="22"/>
        <v>54</v>
      </c>
      <c r="L72" s="109">
        <f t="shared" si="23"/>
        <v>9</v>
      </c>
      <c r="M72" s="76">
        <v>0</v>
      </c>
      <c r="N72" s="110">
        <f t="shared" si="24"/>
        <v>9</v>
      </c>
    </row>
    <row r="73" spans="1:17" x14ac:dyDescent="0.25">
      <c r="A73" s="77">
        <v>7</v>
      </c>
      <c r="B73" s="77">
        <v>7</v>
      </c>
      <c r="C73" s="77">
        <f t="shared" si="20"/>
        <v>9.5</v>
      </c>
      <c r="D73" s="77">
        <f t="shared" si="21"/>
        <v>49</v>
      </c>
      <c r="E73" s="77">
        <f t="shared" si="21"/>
        <v>90.25</v>
      </c>
      <c r="F73" s="77">
        <f t="shared" si="22"/>
        <v>66.5</v>
      </c>
      <c r="G73" s="98"/>
      <c r="L73" s="109">
        <f t="shared" si="23"/>
        <v>10.5</v>
      </c>
      <c r="M73" s="76">
        <v>-1</v>
      </c>
      <c r="N73" s="110">
        <f t="shared" si="24"/>
        <v>9.5</v>
      </c>
    </row>
    <row r="74" spans="1:17" x14ac:dyDescent="0.25">
      <c r="A74" s="77">
        <v>8</v>
      </c>
      <c r="B74" s="77">
        <v>8</v>
      </c>
      <c r="C74" s="77">
        <f t="shared" si="20"/>
        <v>13</v>
      </c>
      <c r="D74" s="77">
        <f t="shared" si="21"/>
        <v>64</v>
      </c>
      <c r="E74" s="77">
        <f t="shared" si="21"/>
        <v>169</v>
      </c>
      <c r="F74" s="77">
        <f t="shared" si="22"/>
        <v>104</v>
      </c>
      <c r="G74" s="98"/>
      <c r="L74" s="109">
        <f t="shared" si="23"/>
        <v>12</v>
      </c>
      <c r="M74" s="76">
        <v>1</v>
      </c>
      <c r="N74" s="110">
        <f t="shared" si="24"/>
        <v>13</v>
      </c>
    </row>
    <row r="75" spans="1:17" x14ac:dyDescent="0.25">
      <c r="A75" s="77">
        <v>9</v>
      </c>
      <c r="B75" s="77">
        <v>9</v>
      </c>
      <c r="C75" s="77">
        <f t="shared" si="20"/>
        <v>13.5</v>
      </c>
      <c r="D75" s="77">
        <f t="shared" si="21"/>
        <v>81</v>
      </c>
      <c r="E75" s="77">
        <f t="shared" si="21"/>
        <v>182.25</v>
      </c>
      <c r="F75" s="77">
        <f t="shared" si="22"/>
        <v>121.5</v>
      </c>
      <c r="G75" s="98"/>
      <c r="L75" s="111">
        <f t="shared" si="23"/>
        <v>13.5</v>
      </c>
      <c r="M75" s="105">
        <v>0</v>
      </c>
      <c r="N75" s="101">
        <f t="shared" si="24"/>
        <v>13.5</v>
      </c>
    </row>
    <row r="76" spans="1:17" x14ac:dyDescent="0.25">
      <c r="A76" s="77" t="s">
        <v>0</v>
      </c>
      <c r="B76" s="77">
        <f>SUM(B67:B75)</f>
        <v>45</v>
      </c>
      <c r="C76" s="77">
        <f>SUM(N67:N75)</f>
        <v>67.5</v>
      </c>
      <c r="D76" s="77">
        <f>SUM(D67:D75)</f>
        <v>285</v>
      </c>
      <c r="E76" s="77">
        <f>SUM(E67:E75)</f>
        <v>650.25</v>
      </c>
      <c r="F76" s="77">
        <f>SUM(F67:F75)</f>
        <v>428.5</v>
      </c>
      <c r="G76" s="98"/>
    </row>
    <row r="77" spans="1:17" x14ac:dyDescent="0.25">
      <c r="A77" s="76" t="s">
        <v>1</v>
      </c>
      <c r="B77" s="77"/>
      <c r="C77" s="77"/>
      <c r="D77" s="77">
        <f>D76-B76*B76/A75</f>
        <v>60</v>
      </c>
      <c r="E77" s="77">
        <f>E76-C76*C76/A75</f>
        <v>144</v>
      </c>
      <c r="F77" s="77">
        <f>F76-B76*C76/A75</f>
        <v>91</v>
      </c>
      <c r="G77" s="98"/>
    </row>
    <row r="78" spans="1:17" x14ac:dyDescent="0.25">
      <c r="A78" s="76" t="s">
        <v>2</v>
      </c>
      <c r="B78" s="76"/>
      <c r="C78" s="76"/>
      <c r="D78" s="77"/>
      <c r="E78" s="78"/>
      <c r="F78" s="78">
        <f>F77/SQRT(D77*E77)</f>
        <v>0.97900412362465261</v>
      </c>
      <c r="G78" s="98"/>
    </row>
    <row r="79" spans="1:17" x14ac:dyDescent="0.25">
      <c r="A79" s="76"/>
      <c r="B79" s="76"/>
      <c r="C79" s="76"/>
      <c r="D79" s="76"/>
      <c r="E79" s="76"/>
      <c r="F79" s="78"/>
      <c r="G79" s="98"/>
    </row>
    <row r="80" spans="1:17" x14ac:dyDescent="0.25">
      <c r="G80" s="98"/>
      <c r="L80" s="76" t="s">
        <v>78</v>
      </c>
    </row>
    <row r="81" spans="1:17" x14ac:dyDescent="0.25">
      <c r="A81" s="75" t="s">
        <v>14</v>
      </c>
      <c r="G81" s="98"/>
      <c r="L81" s="76" t="s">
        <v>18</v>
      </c>
    </row>
    <row r="82" spans="1:17" x14ac:dyDescent="0.25">
      <c r="A82" s="77" t="s">
        <v>8</v>
      </c>
      <c r="B82" s="77" t="s">
        <v>3</v>
      </c>
      <c r="C82" s="77" t="s">
        <v>4</v>
      </c>
      <c r="D82" s="77" t="s">
        <v>5</v>
      </c>
      <c r="E82" s="77" t="s">
        <v>6</v>
      </c>
      <c r="F82" s="77" t="s">
        <v>7</v>
      </c>
      <c r="L82" s="76" t="s">
        <v>24</v>
      </c>
      <c r="M82" s="76" t="s">
        <v>20</v>
      </c>
      <c r="N82" s="76" t="s">
        <v>25</v>
      </c>
    </row>
    <row r="83" spans="1:17" x14ac:dyDescent="0.25">
      <c r="A83" s="77">
        <v>1</v>
      </c>
      <c r="B83" s="77">
        <v>1</v>
      </c>
      <c r="C83" s="77">
        <f>N83</f>
        <v>1</v>
      </c>
      <c r="D83" s="77">
        <f>B83*B83</f>
        <v>1</v>
      </c>
      <c r="E83" s="77">
        <f>C83*C83</f>
        <v>1</v>
      </c>
      <c r="F83" s="77">
        <f>B83*C83</f>
        <v>1</v>
      </c>
      <c r="L83" s="107">
        <f>1*B83</f>
        <v>1</v>
      </c>
      <c r="M83" s="108">
        <v>0</v>
      </c>
      <c r="N83" s="104">
        <f>L83+M83</f>
        <v>1</v>
      </c>
      <c r="P83" s="93" t="s">
        <v>75</v>
      </c>
      <c r="Q83" s="94">
        <f>INTERCEPT(C83:C91,B83:B91)</f>
        <v>-8.3333333333333037E-2</v>
      </c>
    </row>
    <row r="84" spans="1:17" x14ac:dyDescent="0.25">
      <c r="A84" s="77">
        <v>2</v>
      </c>
      <c r="B84" s="77">
        <v>2</v>
      </c>
      <c r="C84" s="77">
        <f t="shared" ref="C84:C91" si="25">N84</f>
        <v>1</v>
      </c>
      <c r="D84" s="77">
        <f t="shared" ref="D84:E91" si="26">B84*B84</f>
        <v>4</v>
      </c>
      <c r="E84" s="77">
        <f t="shared" si="26"/>
        <v>1</v>
      </c>
      <c r="F84" s="77">
        <f t="shared" ref="F84:F91" si="27">B84*C84</f>
        <v>2</v>
      </c>
      <c r="L84" s="109">
        <f t="shared" ref="L84:L91" si="28">1*B84</f>
        <v>2</v>
      </c>
      <c r="M84" s="76">
        <v>-1</v>
      </c>
      <c r="N84" s="110">
        <f t="shared" ref="N84:N91" si="29">L84+M84</f>
        <v>1</v>
      </c>
      <c r="P84" s="95" t="s">
        <v>76</v>
      </c>
      <c r="Q84" s="96">
        <f>SLOPE(C83:C91,B83:B91)</f>
        <v>1.0166666666666666</v>
      </c>
    </row>
    <row r="85" spans="1:17" x14ac:dyDescent="0.25">
      <c r="A85" s="77">
        <v>3</v>
      </c>
      <c r="B85" s="77">
        <v>3</v>
      </c>
      <c r="C85" s="77">
        <f t="shared" si="25"/>
        <v>4</v>
      </c>
      <c r="D85" s="77">
        <f t="shared" si="26"/>
        <v>9</v>
      </c>
      <c r="E85" s="77">
        <f t="shared" si="26"/>
        <v>16</v>
      </c>
      <c r="F85" s="77">
        <f t="shared" si="27"/>
        <v>12</v>
      </c>
      <c r="L85" s="109">
        <f t="shared" si="28"/>
        <v>3</v>
      </c>
      <c r="M85" s="76">
        <v>1</v>
      </c>
      <c r="N85" s="110">
        <f t="shared" si="29"/>
        <v>4</v>
      </c>
      <c r="P85" s="79" t="s">
        <v>3</v>
      </c>
      <c r="Q85" s="79" t="s">
        <v>4</v>
      </c>
    </row>
    <row r="86" spans="1:17" x14ac:dyDescent="0.25">
      <c r="A86" s="77">
        <v>4</v>
      </c>
      <c r="B86" s="77">
        <v>4</v>
      </c>
      <c r="C86" s="77">
        <f t="shared" si="25"/>
        <v>5</v>
      </c>
      <c r="D86" s="77">
        <f t="shared" si="26"/>
        <v>16</v>
      </c>
      <c r="E86" s="77">
        <f t="shared" si="26"/>
        <v>25</v>
      </c>
      <c r="F86" s="77">
        <f t="shared" si="27"/>
        <v>20</v>
      </c>
      <c r="L86" s="109">
        <f t="shared" si="28"/>
        <v>4</v>
      </c>
      <c r="M86" s="76">
        <v>1</v>
      </c>
      <c r="N86" s="110">
        <f t="shared" si="29"/>
        <v>5</v>
      </c>
      <c r="P86" s="75">
        <v>0</v>
      </c>
      <c r="Q86" s="75">
        <f>Q83+Q84*P86</f>
        <v>-8.3333333333333037E-2</v>
      </c>
    </row>
    <row r="87" spans="1:17" x14ac:dyDescent="0.25">
      <c r="A87" s="77">
        <v>5</v>
      </c>
      <c r="B87" s="77">
        <v>5</v>
      </c>
      <c r="C87" s="77">
        <f t="shared" si="25"/>
        <v>4</v>
      </c>
      <c r="D87" s="77">
        <f t="shared" si="26"/>
        <v>25</v>
      </c>
      <c r="E87" s="77">
        <f t="shared" si="26"/>
        <v>16</v>
      </c>
      <c r="F87" s="77">
        <f t="shared" si="27"/>
        <v>20</v>
      </c>
      <c r="L87" s="109">
        <f t="shared" si="28"/>
        <v>5</v>
      </c>
      <c r="M87" s="76">
        <v>-1</v>
      </c>
      <c r="N87" s="110">
        <f t="shared" si="29"/>
        <v>4</v>
      </c>
      <c r="P87" s="75">
        <v>10</v>
      </c>
      <c r="Q87" s="75">
        <f>Q83+Q84*P87</f>
        <v>10.083333333333332</v>
      </c>
    </row>
    <row r="88" spans="1:17" x14ac:dyDescent="0.25">
      <c r="A88" s="77">
        <v>6</v>
      </c>
      <c r="B88" s="77">
        <v>6</v>
      </c>
      <c r="C88" s="77">
        <f t="shared" si="25"/>
        <v>6</v>
      </c>
      <c r="D88" s="77">
        <f t="shared" si="26"/>
        <v>36</v>
      </c>
      <c r="E88" s="77">
        <f t="shared" si="26"/>
        <v>36</v>
      </c>
      <c r="F88" s="77">
        <f t="shared" si="27"/>
        <v>36</v>
      </c>
      <c r="G88" s="98"/>
      <c r="L88" s="109">
        <f t="shared" si="28"/>
        <v>6</v>
      </c>
      <c r="M88" s="76">
        <v>0</v>
      </c>
      <c r="N88" s="110">
        <f t="shared" si="29"/>
        <v>6</v>
      </c>
    </row>
    <row r="89" spans="1:17" x14ac:dyDescent="0.25">
      <c r="A89" s="77">
        <v>7</v>
      </c>
      <c r="B89" s="77">
        <v>7</v>
      </c>
      <c r="C89" s="77">
        <f t="shared" si="25"/>
        <v>6</v>
      </c>
      <c r="D89" s="77">
        <f t="shared" si="26"/>
        <v>49</v>
      </c>
      <c r="E89" s="77">
        <f t="shared" si="26"/>
        <v>36</v>
      </c>
      <c r="F89" s="77">
        <f t="shared" si="27"/>
        <v>42</v>
      </c>
      <c r="G89" s="98"/>
      <c r="L89" s="109">
        <f t="shared" si="28"/>
        <v>7</v>
      </c>
      <c r="M89" s="76">
        <v>-1</v>
      </c>
      <c r="N89" s="110">
        <f t="shared" si="29"/>
        <v>6</v>
      </c>
    </row>
    <row r="90" spans="1:17" x14ac:dyDescent="0.25">
      <c r="A90" s="77">
        <v>8</v>
      </c>
      <c r="B90" s="77">
        <v>8</v>
      </c>
      <c r="C90" s="77">
        <f t="shared" si="25"/>
        <v>9</v>
      </c>
      <c r="D90" s="77">
        <f t="shared" si="26"/>
        <v>64</v>
      </c>
      <c r="E90" s="77">
        <f t="shared" si="26"/>
        <v>81</v>
      </c>
      <c r="F90" s="77">
        <f t="shared" si="27"/>
        <v>72</v>
      </c>
      <c r="G90" s="98"/>
      <c r="L90" s="109">
        <f t="shared" si="28"/>
        <v>8</v>
      </c>
      <c r="M90" s="76">
        <v>1</v>
      </c>
      <c r="N90" s="110">
        <f t="shared" si="29"/>
        <v>9</v>
      </c>
    </row>
    <row r="91" spans="1:17" x14ac:dyDescent="0.25">
      <c r="A91" s="77">
        <v>9</v>
      </c>
      <c r="B91" s="77">
        <v>9</v>
      </c>
      <c r="C91" s="77">
        <f t="shared" si="25"/>
        <v>9</v>
      </c>
      <c r="D91" s="77">
        <f t="shared" si="26"/>
        <v>81</v>
      </c>
      <c r="E91" s="77">
        <f t="shared" si="26"/>
        <v>81</v>
      </c>
      <c r="F91" s="77">
        <f t="shared" si="27"/>
        <v>81</v>
      </c>
      <c r="G91" s="98"/>
      <c r="L91" s="111">
        <f t="shared" si="28"/>
        <v>9</v>
      </c>
      <c r="M91" s="105">
        <v>0</v>
      </c>
      <c r="N91" s="101">
        <f t="shared" si="29"/>
        <v>9</v>
      </c>
    </row>
    <row r="92" spans="1:17" x14ac:dyDescent="0.25">
      <c r="A92" s="76" t="s">
        <v>0</v>
      </c>
      <c r="B92" s="99">
        <f>SUM(B83:B91)</f>
        <v>45</v>
      </c>
      <c r="C92" s="99">
        <f>SUM(C83:C91)</f>
        <v>45</v>
      </c>
      <c r="D92" s="99">
        <f>SUM(D83:D91)</f>
        <v>285</v>
      </c>
      <c r="E92" s="99">
        <f>SUM(E83:E91)</f>
        <v>293</v>
      </c>
      <c r="F92" s="99">
        <f>SUM(F83:F91)</f>
        <v>286</v>
      </c>
      <c r="G92" s="98"/>
    </row>
    <row r="93" spans="1:17" x14ac:dyDescent="0.25">
      <c r="A93" s="76" t="s">
        <v>1</v>
      </c>
      <c r="B93" s="76"/>
      <c r="C93" s="76"/>
      <c r="D93" s="77">
        <f>D92-B92*B92/A91</f>
        <v>60</v>
      </c>
      <c r="E93" s="78">
        <f>E92-C92*C92/A91</f>
        <v>68</v>
      </c>
      <c r="F93" s="77">
        <f>F92-B92*C92/A91</f>
        <v>61</v>
      </c>
      <c r="G93" s="98"/>
    </row>
    <row r="94" spans="1:17" x14ac:dyDescent="0.25">
      <c r="A94" s="76" t="s">
        <v>2</v>
      </c>
      <c r="B94" s="76"/>
      <c r="C94" s="76"/>
      <c r="D94" s="76"/>
      <c r="E94" s="76"/>
      <c r="F94" s="78">
        <f>F93/SQRT(D93*E93)</f>
        <v>0.95499204390485304</v>
      </c>
      <c r="G94" s="98"/>
    </row>
    <row r="95" spans="1:17" x14ac:dyDescent="0.25">
      <c r="G95" s="98"/>
    </row>
    <row r="96" spans="1:17" x14ac:dyDescent="0.25">
      <c r="L96" s="76" t="s">
        <v>78</v>
      </c>
    </row>
    <row r="97" spans="1:17" x14ac:dyDescent="0.25">
      <c r="A97" s="75" t="s">
        <v>15</v>
      </c>
      <c r="G97" s="98"/>
      <c r="L97" s="76" t="s">
        <v>18</v>
      </c>
    </row>
    <row r="98" spans="1:17" x14ac:dyDescent="0.25">
      <c r="A98" s="77" t="s">
        <v>8</v>
      </c>
      <c r="B98" s="103" t="s">
        <v>3</v>
      </c>
      <c r="C98" s="104" t="s">
        <v>4</v>
      </c>
      <c r="D98" s="103" t="s">
        <v>5</v>
      </c>
      <c r="E98" s="103" t="s">
        <v>6</v>
      </c>
      <c r="F98" s="103" t="s">
        <v>7</v>
      </c>
      <c r="L98" s="76" t="s">
        <v>79</v>
      </c>
      <c r="M98" s="76" t="s">
        <v>20</v>
      </c>
      <c r="N98" s="76" t="s">
        <v>25</v>
      </c>
    </row>
    <row r="99" spans="1:17" x14ac:dyDescent="0.25">
      <c r="A99" s="99">
        <v>1</v>
      </c>
      <c r="B99" s="105">
        <v>1</v>
      </c>
      <c r="C99" s="77">
        <f>N99</f>
        <v>0.75</v>
      </c>
      <c r="D99" s="101">
        <f>B99*B99</f>
        <v>1</v>
      </c>
      <c r="E99" s="101">
        <f>C99*C99</f>
        <v>0.5625</v>
      </c>
      <c r="F99" s="101">
        <f>B99*C99</f>
        <v>0.75</v>
      </c>
      <c r="L99" s="107">
        <f>0.75*B99</f>
        <v>0.75</v>
      </c>
      <c r="M99" s="108">
        <v>0</v>
      </c>
      <c r="N99" s="104">
        <f>L99+M99</f>
        <v>0.75</v>
      </c>
      <c r="P99" s="93" t="s">
        <v>75</v>
      </c>
      <c r="Q99" s="94">
        <f>INTERCEPT(C99:C107,B99:B107)</f>
        <v>-8.3333333333333481E-2</v>
      </c>
    </row>
    <row r="100" spans="1:17" x14ac:dyDescent="0.25">
      <c r="A100" s="99">
        <v>2</v>
      </c>
      <c r="B100" s="105">
        <v>2</v>
      </c>
      <c r="C100" s="77">
        <f t="shared" ref="C100:C107" si="30">N100</f>
        <v>0.5</v>
      </c>
      <c r="D100" s="101">
        <f t="shared" ref="D100:E107" si="31">B100*B100</f>
        <v>4</v>
      </c>
      <c r="E100" s="101">
        <f t="shared" si="31"/>
        <v>0.25</v>
      </c>
      <c r="F100" s="101">
        <f t="shared" ref="F100:F107" si="32">B100*C100</f>
        <v>1</v>
      </c>
      <c r="L100" s="109">
        <f t="shared" ref="L100:L107" si="33">0.75*B100</f>
        <v>1.5</v>
      </c>
      <c r="M100" s="76">
        <v>-1</v>
      </c>
      <c r="N100" s="110">
        <f t="shared" ref="N100:N107" si="34">L100+M100</f>
        <v>0.5</v>
      </c>
      <c r="P100" s="95" t="s">
        <v>76</v>
      </c>
      <c r="Q100" s="96">
        <f>SLOPE(C99:C107,B99:B107)</f>
        <v>0.76666666666666672</v>
      </c>
    </row>
    <row r="101" spans="1:17" x14ac:dyDescent="0.25">
      <c r="A101" s="99">
        <v>3</v>
      </c>
      <c r="B101" s="105">
        <v>3</v>
      </c>
      <c r="C101" s="77">
        <f t="shared" si="30"/>
        <v>3.25</v>
      </c>
      <c r="D101" s="101">
        <f t="shared" si="31"/>
        <v>9</v>
      </c>
      <c r="E101" s="101">
        <f t="shared" si="31"/>
        <v>10.5625</v>
      </c>
      <c r="F101" s="101">
        <f t="shared" si="32"/>
        <v>9.75</v>
      </c>
      <c r="L101" s="109">
        <f t="shared" si="33"/>
        <v>2.25</v>
      </c>
      <c r="M101" s="76">
        <v>1</v>
      </c>
      <c r="N101" s="110">
        <f t="shared" si="34"/>
        <v>3.25</v>
      </c>
      <c r="P101" s="79" t="s">
        <v>3</v>
      </c>
      <c r="Q101" s="79" t="s">
        <v>4</v>
      </c>
    </row>
    <row r="102" spans="1:17" x14ac:dyDescent="0.25">
      <c r="A102" s="99">
        <v>4</v>
      </c>
      <c r="B102" s="105">
        <v>4</v>
      </c>
      <c r="C102" s="77">
        <f t="shared" si="30"/>
        <v>4</v>
      </c>
      <c r="D102" s="101">
        <f t="shared" si="31"/>
        <v>16</v>
      </c>
      <c r="E102" s="101">
        <f t="shared" si="31"/>
        <v>16</v>
      </c>
      <c r="F102" s="101">
        <f t="shared" si="32"/>
        <v>16</v>
      </c>
      <c r="L102" s="109">
        <f t="shared" si="33"/>
        <v>3</v>
      </c>
      <c r="M102" s="76">
        <v>1</v>
      </c>
      <c r="N102" s="110">
        <f t="shared" si="34"/>
        <v>4</v>
      </c>
      <c r="P102" s="75">
        <v>0</v>
      </c>
      <c r="Q102" s="75">
        <f>Q99+Q100*P102</f>
        <v>-8.3333333333333481E-2</v>
      </c>
    </row>
    <row r="103" spans="1:17" x14ac:dyDescent="0.25">
      <c r="A103" s="99">
        <v>5</v>
      </c>
      <c r="B103" s="105">
        <v>5</v>
      </c>
      <c r="C103" s="77">
        <f t="shared" si="30"/>
        <v>2.75</v>
      </c>
      <c r="D103" s="101">
        <f t="shared" si="31"/>
        <v>25</v>
      </c>
      <c r="E103" s="101">
        <f t="shared" si="31"/>
        <v>7.5625</v>
      </c>
      <c r="F103" s="101">
        <f t="shared" si="32"/>
        <v>13.75</v>
      </c>
      <c r="L103" s="109">
        <f t="shared" si="33"/>
        <v>3.75</v>
      </c>
      <c r="M103" s="76">
        <v>-1</v>
      </c>
      <c r="N103" s="110">
        <f t="shared" si="34"/>
        <v>2.75</v>
      </c>
      <c r="P103" s="75">
        <v>10</v>
      </c>
      <c r="Q103" s="75">
        <f>Q99+Q100*P103</f>
        <v>7.5833333333333339</v>
      </c>
    </row>
    <row r="104" spans="1:17" x14ac:dyDescent="0.25">
      <c r="A104" s="99">
        <v>6</v>
      </c>
      <c r="B104" s="105">
        <v>6</v>
      </c>
      <c r="C104" s="77">
        <f t="shared" si="30"/>
        <v>4.5</v>
      </c>
      <c r="D104" s="101">
        <f t="shared" si="31"/>
        <v>36</v>
      </c>
      <c r="E104" s="101">
        <f t="shared" si="31"/>
        <v>20.25</v>
      </c>
      <c r="F104" s="101">
        <f t="shared" si="32"/>
        <v>27</v>
      </c>
      <c r="G104" s="98"/>
      <c r="L104" s="109">
        <f t="shared" si="33"/>
        <v>4.5</v>
      </c>
      <c r="M104" s="76">
        <v>0</v>
      </c>
      <c r="N104" s="110">
        <f t="shared" si="34"/>
        <v>4.5</v>
      </c>
    </row>
    <row r="105" spans="1:17" x14ac:dyDescent="0.25">
      <c r="A105" s="99">
        <v>7</v>
      </c>
      <c r="B105" s="105">
        <v>7</v>
      </c>
      <c r="C105" s="77">
        <f t="shared" si="30"/>
        <v>4.25</v>
      </c>
      <c r="D105" s="101">
        <f t="shared" si="31"/>
        <v>49</v>
      </c>
      <c r="E105" s="101">
        <f t="shared" si="31"/>
        <v>18.0625</v>
      </c>
      <c r="F105" s="101">
        <f t="shared" si="32"/>
        <v>29.75</v>
      </c>
      <c r="G105" s="98"/>
      <c r="L105" s="109">
        <f t="shared" si="33"/>
        <v>5.25</v>
      </c>
      <c r="M105" s="76">
        <v>-1</v>
      </c>
      <c r="N105" s="110">
        <f t="shared" si="34"/>
        <v>4.25</v>
      </c>
    </row>
    <row r="106" spans="1:17" x14ac:dyDescent="0.25">
      <c r="A106" s="99">
        <v>8</v>
      </c>
      <c r="B106" s="105">
        <v>8</v>
      </c>
      <c r="C106" s="77">
        <f t="shared" si="30"/>
        <v>7</v>
      </c>
      <c r="D106" s="101">
        <f t="shared" si="31"/>
        <v>64</v>
      </c>
      <c r="E106" s="101">
        <f t="shared" si="31"/>
        <v>49</v>
      </c>
      <c r="F106" s="101">
        <f t="shared" si="32"/>
        <v>56</v>
      </c>
      <c r="G106" s="98"/>
      <c r="L106" s="109">
        <f t="shared" si="33"/>
        <v>6</v>
      </c>
      <c r="M106" s="76">
        <v>1</v>
      </c>
      <c r="N106" s="110">
        <f t="shared" si="34"/>
        <v>7</v>
      </c>
    </row>
    <row r="107" spans="1:17" x14ac:dyDescent="0.25">
      <c r="A107" s="99">
        <v>9</v>
      </c>
      <c r="B107" s="105">
        <v>9</v>
      </c>
      <c r="C107" s="77">
        <f t="shared" si="30"/>
        <v>6.75</v>
      </c>
      <c r="D107" s="101">
        <f t="shared" si="31"/>
        <v>81</v>
      </c>
      <c r="E107" s="101">
        <f t="shared" si="31"/>
        <v>45.5625</v>
      </c>
      <c r="F107" s="101">
        <f t="shared" si="32"/>
        <v>60.75</v>
      </c>
      <c r="G107" s="98"/>
      <c r="L107" s="111">
        <f t="shared" si="33"/>
        <v>6.75</v>
      </c>
      <c r="M107" s="105">
        <v>0</v>
      </c>
      <c r="N107" s="101">
        <f t="shared" si="34"/>
        <v>6.75</v>
      </c>
    </row>
    <row r="108" spans="1:17" x14ac:dyDescent="0.25">
      <c r="A108" s="76" t="s">
        <v>0</v>
      </c>
      <c r="B108" s="99">
        <f>SUM(B99:B107)</f>
        <v>45</v>
      </c>
      <c r="C108" s="99">
        <f t="shared" ref="C108:F108" si="35">SUM(C99:C107)</f>
        <v>33.75</v>
      </c>
      <c r="D108" s="99">
        <f t="shared" si="35"/>
        <v>285</v>
      </c>
      <c r="E108" s="99">
        <f t="shared" si="35"/>
        <v>167.8125</v>
      </c>
      <c r="F108" s="99">
        <f t="shared" si="35"/>
        <v>214.75</v>
      </c>
      <c r="G108" s="98"/>
    </row>
    <row r="109" spans="1:17" x14ac:dyDescent="0.25">
      <c r="A109" s="76" t="s">
        <v>1</v>
      </c>
      <c r="B109" s="76"/>
      <c r="C109" s="76"/>
      <c r="D109" s="99">
        <f>D108-B108*B108/A107</f>
        <v>60</v>
      </c>
      <c r="E109" s="106">
        <f>E108-C108*C108/A107</f>
        <v>41.25</v>
      </c>
      <c r="F109" s="101">
        <f>F108-B108*C108/A107</f>
        <v>46</v>
      </c>
      <c r="G109" s="98"/>
    </row>
    <row r="110" spans="1:17" x14ac:dyDescent="0.25">
      <c r="A110" s="76" t="s">
        <v>2</v>
      </c>
      <c r="B110" s="76"/>
      <c r="C110" s="76"/>
      <c r="D110" s="76"/>
      <c r="E110" s="76"/>
      <c r="F110" s="100">
        <f>F109/SQRT(D109*E109)</f>
        <v>0.92463479003847504</v>
      </c>
      <c r="G110" s="98"/>
    </row>
    <row r="111" spans="1:17" x14ac:dyDescent="0.25">
      <c r="G111" s="98"/>
      <c r="L111" s="76" t="s">
        <v>78</v>
      </c>
    </row>
    <row r="112" spans="1:17" x14ac:dyDescent="0.25">
      <c r="A112" s="75" t="s">
        <v>16</v>
      </c>
      <c r="G112" s="98"/>
      <c r="L112" s="76" t="s">
        <v>18</v>
      </c>
    </row>
    <row r="113" spans="1:17" x14ac:dyDescent="0.25">
      <c r="A113" s="77" t="s">
        <v>8</v>
      </c>
      <c r="B113" s="103" t="s">
        <v>3</v>
      </c>
      <c r="C113" s="104" t="s">
        <v>4</v>
      </c>
      <c r="D113" s="103" t="s">
        <v>5</v>
      </c>
      <c r="E113" s="103" t="s">
        <v>6</v>
      </c>
      <c r="F113" s="103" t="s">
        <v>7</v>
      </c>
      <c r="L113" s="76" t="s">
        <v>32</v>
      </c>
      <c r="M113" s="76" t="s">
        <v>20</v>
      </c>
      <c r="N113" s="76" t="s">
        <v>26</v>
      </c>
    </row>
    <row r="114" spans="1:17" x14ac:dyDescent="0.25">
      <c r="A114" s="99">
        <v>1</v>
      </c>
      <c r="B114" s="105">
        <v>1</v>
      </c>
      <c r="C114" s="77">
        <f>N114</f>
        <v>0.5</v>
      </c>
      <c r="D114" s="101">
        <f>B114*B114</f>
        <v>1</v>
      </c>
      <c r="E114" s="101">
        <f>C114*C114</f>
        <v>0.25</v>
      </c>
      <c r="F114" s="101">
        <f>B114*C114</f>
        <v>0.5</v>
      </c>
      <c r="L114" s="107">
        <f>0.5*B114</f>
        <v>0.5</v>
      </c>
      <c r="M114" s="108">
        <v>0</v>
      </c>
      <c r="N114" s="104">
        <f>L114+M114</f>
        <v>0.5</v>
      </c>
      <c r="P114" s="93" t="s">
        <v>75</v>
      </c>
      <c r="Q114" s="94">
        <f>INTERCEPT(C114:C122,B114:B122)</f>
        <v>-8.3333333333333481E-2</v>
      </c>
    </row>
    <row r="115" spans="1:17" x14ac:dyDescent="0.25">
      <c r="A115" s="99">
        <v>2</v>
      </c>
      <c r="B115" s="105">
        <v>2</v>
      </c>
      <c r="C115" s="77">
        <f t="shared" ref="C115:C122" si="36">N115</f>
        <v>0</v>
      </c>
      <c r="D115" s="101">
        <f t="shared" ref="D115:E122" si="37">B115*B115</f>
        <v>4</v>
      </c>
      <c r="E115" s="101">
        <f t="shared" si="37"/>
        <v>0</v>
      </c>
      <c r="F115" s="101">
        <f t="shared" ref="F115:F122" si="38">B115*C115</f>
        <v>0</v>
      </c>
      <c r="L115" s="109">
        <f t="shared" ref="L115:L122" si="39">0.5*B115</f>
        <v>1</v>
      </c>
      <c r="M115" s="76">
        <v>-1</v>
      </c>
      <c r="N115" s="110">
        <f t="shared" ref="N115:N122" si="40">L115+M115</f>
        <v>0</v>
      </c>
      <c r="P115" s="95" t="s">
        <v>76</v>
      </c>
      <c r="Q115" s="96">
        <f>SLOPE(C114:C122,B114:B122)</f>
        <v>0.51666666666666672</v>
      </c>
    </row>
    <row r="116" spans="1:17" x14ac:dyDescent="0.25">
      <c r="A116" s="99">
        <v>3</v>
      </c>
      <c r="B116" s="105">
        <v>3</v>
      </c>
      <c r="C116" s="77">
        <f t="shared" si="36"/>
        <v>2.5</v>
      </c>
      <c r="D116" s="101">
        <f t="shared" si="37"/>
        <v>9</v>
      </c>
      <c r="E116" s="101">
        <f t="shared" si="37"/>
        <v>6.25</v>
      </c>
      <c r="F116" s="101">
        <f t="shared" si="38"/>
        <v>7.5</v>
      </c>
      <c r="L116" s="109">
        <f t="shared" si="39"/>
        <v>1.5</v>
      </c>
      <c r="M116" s="76">
        <v>1</v>
      </c>
      <c r="N116" s="110">
        <f t="shared" si="40"/>
        <v>2.5</v>
      </c>
      <c r="P116" s="79" t="s">
        <v>3</v>
      </c>
      <c r="Q116" s="79" t="s">
        <v>4</v>
      </c>
    </row>
    <row r="117" spans="1:17" x14ac:dyDescent="0.25">
      <c r="A117" s="99">
        <v>4</v>
      </c>
      <c r="B117" s="105">
        <v>4</v>
      </c>
      <c r="C117" s="77">
        <f t="shared" si="36"/>
        <v>3</v>
      </c>
      <c r="D117" s="101">
        <f t="shared" si="37"/>
        <v>16</v>
      </c>
      <c r="E117" s="101">
        <f t="shared" si="37"/>
        <v>9</v>
      </c>
      <c r="F117" s="101">
        <f t="shared" si="38"/>
        <v>12</v>
      </c>
      <c r="L117" s="109">
        <f t="shared" si="39"/>
        <v>2</v>
      </c>
      <c r="M117" s="76">
        <v>1</v>
      </c>
      <c r="N117" s="110">
        <f t="shared" si="40"/>
        <v>3</v>
      </c>
      <c r="P117" s="75">
        <v>0</v>
      </c>
      <c r="Q117" s="75">
        <f>Q114+Q115*P117</f>
        <v>-8.3333333333333481E-2</v>
      </c>
    </row>
    <row r="118" spans="1:17" x14ac:dyDescent="0.25">
      <c r="A118" s="99">
        <v>5</v>
      </c>
      <c r="B118" s="105">
        <v>5</v>
      </c>
      <c r="C118" s="77">
        <f t="shared" si="36"/>
        <v>1.5</v>
      </c>
      <c r="D118" s="101">
        <f t="shared" si="37"/>
        <v>25</v>
      </c>
      <c r="E118" s="101">
        <f t="shared" si="37"/>
        <v>2.25</v>
      </c>
      <c r="F118" s="101">
        <f t="shared" si="38"/>
        <v>7.5</v>
      </c>
      <c r="L118" s="109">
        <f t="shared" si="39"/>
        <v>2.5</v>
      </c>
      <c r="M118" s="76">
        <v>-1</v>
      </c>
      <c r="N118" s="110">
        <f t="shared" si="40"/>
        <v>1.5</v>
      </c>
      <c r="P118" s="75">
        <v>10</v>
      </c>
      <c r="Q118" s="75">
        <f>Q114+Q115*P118</f>
        <v>5.0833333333333339</v>
      </c>
    </row>
    <row r="119" spans="1:17" x14ac:dyDescent="0.25">
      <c r="A119" s="99">
        <v>6</v>
      </c>
      <c r="B119" s="105">
        <v>6</v>
      </c>
      <c r="C119" s="77">
        <f t="shared" si="36"/>
        <v>3</v>
      </c>
      <c r="D119" s="101">
        <f t="shared" si="37"/>
        <v>36</v>
      </c>
      <c r="E119" s="101">
        <f t="shared" si="37"/>
        <v>9</v>
      </c>
      <c r="F119" s="101">
        <f t="shared" si="38"/>
        <v>18</v>
      </c>
      <c r="G119" s="98"/>
      <c r="L119" s="109">
        <f t="shared" si="39"/>
        <v>3</v>
      </c>
      <c r="M119" s="76">
        <v>0</v>
      </c>
      <c r="N119" s="110">
        <f t="shared" si="40"/>
        <v>3</v>
      </c>
    </row>
    <row r="120" spans="1:17" x14ac:dyDescent="0.25">
      <c r="A120" s="99">
        <v>7</v>
      </c>
      <c r="B120" s="105">
        <v>7</v>
      </c>
      <c r="C120" s="77">
        <f t="shared" si="36"/>
        <v>2.5</v>
      </c>
      <c r="D120" s="101">
        <f t="shared" si="37"/>
        <v>49</v>
      </c>
      <c r="E120" s="101">
        <f t="shared" si="37"/>
        <v>6.25</v>
      </c>
      <c r="F120" s="101">
        <f t="shared" si="38"/>
        <v>17.5</v>
      </c>
      <c r="G120" s="98"/>
      <c r="L120" s="109">
        <f t="shared" si="39"/>
        <v>3.5</v>
      </c>
      <c r="M120" s="76">
        <v>-1</v>
      </c>
      <c r="N120" s="110">
        <f t="shared" si="40"/>
        <v>2.5</v>
      </c>
    </row>
    <row r="121" spans="1:17" x14ac:dyDescent="0.25">
      <c r="A121" s="99">
        <v>8</v>
      </c>
      <c r="B121" s="105">
        <v>8</v>
      </c>
      <c r="C121" s="77">
        <f t="shared" si="36"/>
        <v>5</v>
      </c>
      <c r="D121" s="101">
        <f t="shared" si="37"/>
        <v>64</v>
      </c>
      <c r="E121" s="101">
        <f t="shared" si="37"/>
        <v>25</v>
      </c>
      <c r="F121" s="101">
        <f t="shared" si="38"/>
        <v>40</v>
      </c>
      <c r="G121" s="98"/>
      <c r="L121" s="109">
        <f t="shared" si="39"/>
        <v>4</v>
      </c>
      <c r="M121" s="76">
        <v>1</v>
      </c>
      <c r="N121" s="110">
        <f t="shared" si="40"/>
        <v>5</v>
      </c>
    </row>
    <row r="122" spans="1:17" x14ac:dyDescent="0.25">
      <c r="A122" s="99">
        <v>9</v>
      </c>
      <c r="B122" s="105">
        <v>9</v>
      </c>
      <c r="C122" s="77">
        <f t="shared" si="36"/>
        <v>4.5</v>
      </c>
      <c r="D122" s="101">
        <f t="shared" si="37"/>
        <v>81</v>
      </c>
      <c r="E122" s="101">
        <f t="shared" si="37"/>
        <v>20.25</v>
      </c>
      <c r="F122" s="101">
        <f t="shared" si="38"/>
        <v>40.5</v>
      </c>
      <c r="G122" s="98"/>
      <c r="L122" s="111">
        <f t="shared" si="39"/>
        <v>4.5</v>
      </c>
      <c r="M122" s="105">
        <v>0</v>
      </c>
      <c r="N122" s="101">
        <f t="shared" si="40"/>
        <v>4.5</v>
      </c>
    </row>
    <row r="123" spans="1:17" x14ac:dyDescent="0.25">
      <c r="A123" s="76" t="s">
        <v>0</v>
      </c>
      <c r="B123" s="99">
        <f>SUM(B114:B122)</f>
        <v>45</v>
      </c>
      <c r="C123" s="99">
        <f t="shared" ref="C123:F123" si="41">SUM(C114:C122)</f>
        <v>22.5</v>
      </c>
      <c r="D123" s="99">
        <f t="shared" si="41"/>
        <v>285</v>
      </c>
      <c r="E123" s="99">
        <f t="shared" si="41"/>
        <v>78.25</v>
      </c>
      <c r="F123" s="99">
        <f t="shared" si="41"/>
        <v>143.5</v>
      </c>
      <c r="G123" s="98"/>
    </row>
    <row r="124" spans="1:17" x14ac:dyDescent="0.25">
      <c r="A124" s="76" t="s">
        <v>1</v>
      </c>
      <c r="B124" s="76"/>
      <c r="C124" s="76"/>
      <c r="D124" s="99">
        <f>D123-B123*B123/A122</f>
        <v>60</v>
      </c>
      <c r="E124" s="106">
        <f>E123-C123*C123/A122</f>
        <v>22</v>
      </c>
      <c r="F124" s="101">
        <f>F123-B123*C123/A122</f>
        <v>31</v>
      </c>
      <c r="G124" s="98"/>
    </row>
    <row r="125" spans="1:17" x14ac:dyDescent="0.25">
      <c r="A125" s="76" t="s">
        <v>2</v>
      </c>
      <c r="B125" s="76"/>
      <c r="C125" s="76"/>
      <c r="D125" s="76"/>
      <c r="E125" s="76"/>
      <c r="F125" s="100">
        <f>F124/SQRT(D124*E124)</f>
        <v>0.85324691797292951</v>
      </c>
      <c r="G125" s="98"/>
    </row>
    <row r="126" spans="1:17" x14ac:dyDescent="0.25">
      <c r="L126" s="76" t="s">
        <v>78</v>
      </c>
    </row>
    <row r="127" spans="1:17" x14ac:dyDescent="0.25">
      <c r="A127" s="75" t="s">
        <v>17</v>
      </c>
      <c r="G127" s="98"/>
      <c r="L127" s="76" t="s">
        <v>18</v>
      </c>
    </row>
    <row r="128" spans="1:17" x14ac:dyDescent="0.25">
      <c r="A128" s="77" t="s">
        <v>8</v>
      </c>
      <c r="B128" s="103" t="s">
        <v>3</v>
      </c>
      <c r="C128" s="104" t="s">
        <v>4</v>
      </c>
      <c r="D128" s="103" t="s">
        <v>5</v>
      </c>
      <c r="E128" s="103" t="s">
        <v>6</v>
      </c>
      <c r="F128" s="103" t="s">
        <v>7</v>
      </c>
      <c r="L128" s="76" t="s">
        <v>27</v>
      </c>
      <c r="M128" s="76" t="s">
        <v>20</v>
      </c>
      <c r="N128" s="76" t="s">
        <v>28</v>
      </c>
    </row>
    <row r="129" spans="1:17" x14ac:dyDescent="0.25">
      <c r="A129" s="99">
        <v>1</v>
      </c>
      <c r="B129" s="105">
        <v>1</v>
      </c>
      <c r="C129" s="77">
        <f>N129</f>
        <v>0</v>
      </c>
      <c r="D129" s="101">
        <f>B129*B129</f>
        <v>1</v>
      </c>
      <c r="E129" s="101">
        <f>C129*C129</f>
        <v>0</v>
      </c>
      <c r="F129" s="101">
        <f>B129*C129</f>
        <v>0</v>
      </c>
      <c r="L129" s="107">
        <f>0*B129</f>
        <v>0</v>
      </c>
      <c r="M129" s="108">
        <v>0</v>
      </c>
      <c r="N129" s="104">
        <f>L129+M129</f>
        <v>0</v>
      </c>
      <c r="P129" s="93" t="s">
        <v>75</v>
      </c>
      <c r="Q129" s="94">
        <f>INTERCEPT(C129:C137,B129:B137)</f>
        <v>-8.3333333333333329E-2</v>
      </c>
    </row>
    <row r="130" spans="1:17" x14ac:dyDescent="0.25">
      <c r="A130" s="99">
        <v>2</v>
      </c>
      <c r="B130" s="105">
        <v>2</v>
      </c>
      <c r="C130" s="77">
        <f t="shared" ref="C130:C137" si="42">N130</f>
        <v>-1</v>
      </c>
      <c r="D130" s="101">
        <f t="shared" ref="D130:E137" si="43">B130*B130</f>
        <v>4</v>
      </c>
      <c r="E130" s="101">
        <f t="shared" si="43"/>
        <v>1</v>
      </c>
      <c r="F130" s="101">
        <f t="shared" ref="F130:F137" si="44">B130*C130</f>
        <v>-2</v>
      </c>
      <c r="L130" s="109">
        <f t="shared" ref="L130:L137" si="45">0*B130</f>
        <v>0</v>
      </c>
      <c r="M130" s="76">
        <v>-1</v>
      </c>
      <c r="N130" s="110">
        <f t="shared" ref="N130:N137" si="46">L130+M130</f>
        <v>-1</v>
      </c>
      <c r="P130" s="95" t="s">
        <v>76</v>
      </c>
      <c r="Q130" s="96">
        <f>SLOPE(C129:C137,B129:B137)</f>
        <v>1.6666666666666666E-2</v>
      </c>
    </row>
    <row r="131" spans="1:17" x14ac:dyDescent="0.25">
      <c r="A131" s="99">
        <v>3</v>
      </c>
      <c r="B131" s="105">
        <v>3</v>
      </c>
      <c r="C131" s="77">
        <f t="shared" si="42"/>
        <v>1</v>
      </c>
      <c r="D131" s="101">
        <f t="shared" si="43"/>
        <v>9</v>
      </c>
      <c r="E131" s="101">
        <f t="shared" si="43"/>
        <v>1</v>
      </c>
      <c r="F131" s="101">
        <f t="shared" si="44"/>
        <v>3</v>
      </c>
      <c r="L131" s="109">
        <f t="shared" si="45"/>
        <v>0</v>
      </c>
      <c r="M131" s="76">
        <v>1</v>
      </c>
      <c r="N131" s="110">
        <f t="shared" si="46"/>
        <v>1</v>
      </c>
      <c r="P131" s="79" t="s">
        <v>3</v>
      </c>
      <c r="Q131" s="79" t="s">
        <v>4</v>
      </c>
    </row>
    <row r="132" spans="1:17" x14ac:dyDescent="0.25">
      <c r="A132" s="99">
        <v>4</v>
      </c>
      <c r="B132" s="105">
        <v>4</v>
      </c>
      <c r="C132" s="77">
        <f t="shared" si="42"/>
        <v>1</v>
      </c>
      <c r="D132" s="101">
        <f t="shared" si="43"/>
        <v>16</v>
      </c>
      <c r="E132" s="101">
        <f t="shared" si="43"/>
        <v>1</v>
      </c>
      <c r="F132" s="101">
        <f t="shared" si="44"/>
        <v>4</v>
      </c>
      <c r="L132" s="109">
        <f t="shared" si="45"/>
        <v>0</v>
      </c>
      <c r="M132" s="76">
        <v>1</v>
      </c>
      <c r="N132" s="110">
        <f t="shared" si="46"/>
        <v>1</v>
      </c>
      <c r="P132" s="75">
        <v>0</v>
      </c>
      <c r="Q132" s="75">
        <f>Q129+Q130*P132</f>
        <v>-8.3333333333333329E-2</v>
      </c>
    </row>
    <row r="133" spans="1:17" x14ac:dyDescent="0.25">
      <c r="A133" s="99">
        <v>5</v>
      </c>
      <c r="B133" s="105">
        <v>5</v>
      </c>
      <c r="C133" s="77">
        <f t="shared" si="42"/>
        <v>-1</v>
      </c>
      <c r="D133" s="101">
        <f t="shared" si="43"/>
        <v>25</v>
      </c>
      <c r="E133" s="101">
        <f t="shared" si="43"/>
        <v>1</v>
      </c>
      <c r="F133" s="101">
        <f t="shared" si="44"/>
        <v>-5</v>
      </c>
      <c r="L133" s="109">
        <f t="shared" si="45"/>
        <v>0</v>
      </c>
      <c r="M133" s="76">
        <v>-1</v>
      </c>
      <c r="N133" s="110">
        <f t="shared" si="46"/>
        <v>-1</v>
      </c>
      <c r="P133" s="75">
        <v>10</v>
      </c>
      <c r="Q133" s="75">
        <f>Q129+Q130*P133</f>
        <v>8.3333333333333329E-2</v>
      </c>
    </row>
    <row r="134" spans="1:17" x14ac:dyDescent="0.25">
      <c r="A134" s="99">
        <v>6</v>
      </c>
      <c r="B134" s="105">
        <v>6</v>
      </c>
      <c r="C134" s="77">
        <f t="shared" si="42"/>
        <v>0</v>
      </c>
      <c r="D134" s="101">
        <f t="shared" si="43"/>
        <v>36</v>
      </c>
      <c r="E134" s="101">
        <f t="shared" si="43"/>
        <v>0</v>
      </c>
      <c r="F134" s="101">
        <f t="shared" si="44"/>
        <v>0</v>
      </c>
      <c r="G134" s="98"/>
      <c r="L134" s="109">
        <f t="shared" si="45"/>
        <v>0</v>
      </c>
      <c r="M134" s="76">
        <v>0</v>
      </c>
      <c r="N134" s="110">
        <f t="shared" si="46"/>
        <v>0</v>
      </c>
    </row>
    <row r="135" spans="1:17" x14ac:dyDescent="0.25">
      <c r="A135" s="99">
        <v>7</v>
      </c>
      <c r="B135" s="105">
        <v>7</v>
      </c>
      <c r="C135" s="77">
        <f t="shared" si="42"/>
        <v>-1</v>
      </c>
      <c r="D135" s="101">
        <f t="shared" si="43"/>
        <v>49</v>
      </c>
      <c r="E135" s="101">
        <f t="shared" si="43"/>
        <v>1</v>
      </c>
      <c r="F135" s="101">
        <f t="shared" si="44"/>
        <v>-7</v>
      </c>
      <c r="G135" s="98"/>
      <c r="L135" s="109">
        <f t="shared" si="45"/>
        <v>0</v>
      </c>
      <c r="M135" s="76">
        <v>-1</v>
      </c>
      <c r="N135" s="110">
        <f t="shared" si="46"/>
        <v>-1</v>
      </c>
    </row>
    <row r="136" spans="1:17" x14ac:dyDescent="0.25">
      <c r="A136" s="99">
        <v>8</v>
      </c>
      <c r="B136" s="105">
        <v>8</v>
      </c>
      <c r="C136" s="77">
        <f t="shared" si="42"/>
        <v>1</v>
      </c>
      <c r="D136" s="101">
        <f t="shared" si="43"/>
        <v>64</v>
      </c>
      <c r="E136" s="101">
        <f t="shared" si="43"/>
        <v>1</v>
      </c>
      <c r="F136" s="101">
        <f t="shared" si="44"/>
        <v>8</v>
      </c>
      <c r="G136" s="98"/>
      <c r="L136" s="109">
        <f t="shared" si="45"/>
        <v>0</v>
      </c>
      <c r="M136" s="76">
        <v>1</v>
      </c>
      <c r="N136" s="110">
        <f t="shared" si="46"/>
        <v>1</v>
      </c>
    </row>
    <row r="137" spans="1:17" x14ac:dyDescent="0.25">
      <c r="A137" s="99">
        <v>9</v>
      </c>
      <c r="B137" s="105">
        <v>9</v>
      </c>
      <c r="C137" s="77">
        <f t="shared" si="42"/>
        <v>0</v>
      </c>
      <c r="D137" s="101">
        <f t="shared" si="43"/>
        <v>81</v>
      </c>
      <c r="E137" s="101">
        <f t="shared" si="43"/>
        <v>0</v>
      </c>
      <c r="F137" s="101">
        <f t="shared" si="44"/>
        <v>0</v>
      </c>
      <c r="G137" s="98"/>
      <c r="L137" s="111">
        <f t="shared" si="45"/>
        <v>0</v>
      </c>
      <c r="M137" s="105">
        <v>0</v>
      </c>
      <c r="N137" s="101">
        <f t="shared" si="46"/>
        <v>0</v>
      </c>
    </row>
    <row r="138" spans="1:17" x14ac:dyDescent="0.25">
      <c r="A138" s="76" t="s">
        <v>0</v>
      </c>
      <c r="B138" s="99">
        <f>SUM(B129:B137)</f>
        <v>45</v>
      </c>
      <c r="C138" s="99">
        <f t="shared" ref="C138:F138" si="47">SUM(C129:C137)</f>
        <v>0</v>
      </c>
      <c r="D138" s="99">
        <f t="shared" si="47"/>
        <v>285</v>
      </c>
      <c r="E138" s="99">
        <f t="shared" si="47"/>
        <v>6</v>
      </c>
      <c r="F138" s="99">
        <f t="shared" si="47"/>
        <v>1</v>
      </c>
      <c r="G138" s="98"/>
    </row>
    <row r="139" spans="1:17" x14ac:dyDescent="0.25">
      <c r="A139" s="76" t="s">
        <v>1</v>
      </c>
      <c r="B139" s="76"/>
      <c r="C139" s="76"/>
      <c r="D139" s="99">
        <f>D138-B138*B138/A137</f>
        <v>60</v>
      </c>
      <c r="E139" s="106">
        <f>E138-C138*C138/A137</f>
        <v>6</v>
      </c>
      <c r="F139" s="101">
        <f>F138-B138*C138/A137</f>
        <v>1</v>
      </c>
      <c r="G139" s="98"/>
    </row>
    <row r="140" spans="1:17" x14ac:dyDescent="0.25">
      <c r="A140" s="76" t="s">
        <v>2</v>
      </c>
      <c r="B140" s="76"/>
      <c r="C140" s="76"/>
      <c r="D140" s="76"/>
      <c r="E140" s="76"/>
      <c r="F140" s="100">
        <f>F139/SQRT(D139*E139)</f>
        <v>5.2704627669472988E-2</v>
      </c>
      <c r="G140" s="98"/>
    </row>
  </sheetData>
  <pageMargins left="0.75" right="0.75" top="1" bottom="1" header="0.5" footer="0.5"/>
  <pageSetup scale="87" orientation="portrait" horizontalDpi="4294967294" verticalDpi="300" r:id="rId1"/>
  <headerFooter alignWithMargins="0"/>
  <rowBreaks count="2" manualBreakCount="2">
    <brk id="48" max="16383" man="1"/>
    <brk id="9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Manual</vt:lpstr>
      <vt:lpstr>Functions</vt:lpstr>
      <vt:lpstr>Corr-1</vt:lpstr>
      <vt:lpstr>Corr-2</vt:lpstr>
      <vt:lpstr>Ex.Reg-1</vt:lpstr>
      <vt:lpstr>Ex.Reg-2</vt:lpstr>
      <vt:lpstr>Ex.Reg-3</vt:lpstr>
      <vt:lpstr>Reg-1</vt:lpstr>
      <vt:lpstr>Reg-2</vt:lpstr>
      <vt:lpstr>Reg-3</vt:lpstr>
      <vt:lpstr>Reg-4</vt:lpstr>
    </vt:vector>
  </TitlesOfParts>
  <Company>COB-UCD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D. Harper</dc:creator>
  <cp:lastModifiedBy>Michael Harper</cp:lastModifiedBy>
  <cp:lastPrinted>2011-10-05T22:58:25Z</cp:lastPrinted>
  <dcterms:created xsi:type="dcterms:W3CDTF">2005-06-10T18:01:43Z</dcterms:created>
  <dcterms:modified xsi:type="dcterms:W3CDTF">2020-09-18T04:32:03Z</dcterms:modified>
</cp:coreProperties>
</file>