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cuments\_A2-Courses\_G-DA-6640-Spring-2019\Topic1-DA-Introduction-2019\DA-2019-MCDM-AHP\"/>
    </mc:Choice>
  </mc:AlternateContent>
  <xr:revisionPtr revIDLastSave="0" documentId="13_ncr:1_{F55E9D34-8DE8-4201-886A-C138C5AB34E6}" xr6:coauthVersionLast="41" xr6:coauthVersionMax="41" xr10:uidLastSave="{00000000-0000-0000-0000-000000000000}"/>
  <bookViews>
    <workbookView xWindow="-108" yWindow="-108" windowWidth="23256" windowHeight="12576" xr2:uid="{A56734FD-0D5D-4C67-A925-504A3825B0DA}"/>
  </bookViews>
  <sheets>
    <sheet name="Lecture" sheetId="7" r:id="rId1"/>
    <sheet name="Example1" sheetId="3" r:id="rId2"/>
    <sheet name="Example2" sheetId="4" r:id="rId3"/>
    <sheet name="Example3" sheetId="6" r:id="rId4"/>
  </sheets>
  <definedNames>
    <definedName name="solver_adj" localSheetId="1" hidden="1">Example1!$D$20</definedName>
    <definedName name="solver_adj" localSheetId="2" hidden="1">Example2!$D$5</definedName>
    <definedName name="solver_cvg" localSheetId="1" hidden="1">0.0001</definedName>
    <definedName name="solver_cvg" localSheetId="2" hidden="1">0.0001</definedName>
    <definedName name="solver_drv" localSheetId="1" hidden="1">1</definedName>
    <definedName name="solver_drv" localSheetId="2" hidden="1">1</definedName>
    <definedName name="solver_eng" localSheetId="1" hidden="1">1</definedName>
    <definedName name="solver_eng" localSheetId="2" hidden="1">1</definedName>
    <definedName name="solver_est" localSheetId="1" hidden="1">1</definedName>
    <definedName name="solver_est" localSheetId="2" hidden="1">1</definedName>
    <definedName name="solver_itr" localSheetId="1" hidden="1">2147483647</definedName>
    <definedName name="solver_itr" localSheetId="2" hidden="1">2147483647</definedName>
    <definedName name="solver_lhs1" localSheetId="1" hidden="1">Example1!$F$23</definedName>
    <definedName name="solver_lhs1" localSheetId="2" hidden="1">Example2!$F$7</definedName>
    <definedName name="solver_lhs2" localSheetId="1" hidden="1">Example1!$E$7</definedName>
    <definedName name="solver_mip" localSheetId="1" hidden="1">2147483647</definedName>
    <definedName name="solver_mip" localSheetId="2" hidden="1">2147483647</definedName>
    <definedName name="solver_mni" localSheetId="1" hidden="1">30</definedName>
    <definedName name="solver_mni" localSheetId="2" hidden="1">30</definedName>
    <definedName name="solver_mrt" localSheetId="1" hidden="1">0.075</definedName>
    <definedName name="solver_mrt" localSheetId="2" hidden="1">0.075</definedName>
    <definedName name="solver_msl" localSheetId="1" hidden="1">2</definedName>
    <definedName name="solver_msl" localSheetId="2" hidden="1">2</definedName>
    <definedName name="solver_neg" localSheetId="1" hidden="1">1</definedName>
    <definedName name="solver_neg" localSheetId="2" hidden="1">1</definedName>
    <definedName name="solver_nod" localSheetId="1" hidden="1">2147483647</definedName>
    <definedName name="solver_nod" localSheetId="2" hidden="1">2147483647</definedName>
    <definedName name="solver_num" localSheetId="1" hidden="1">1</definedName>
    <definedName name="solver_num" localSheetId="2" hidden="1">1</definedName>
    <definedName name="solver_nwt" localSheetId="1" hidden="1">1</definedName>
    <definedName name="solver_nwt" localSheetId="2" hidden="1">1</definedName>
    <definedName name="solver_opt" localSheetId="1" hidden="1">Example1!$F$23</definedName>
    <definedName name="solver_opt" localSheetId="2" hidden="1">Example2!$F$7</definedName>
    <definedName name="solver_pre" localSheetId="1" hidden="1">0.000001</definedName>
    <definedName name="solver_pre" localSheetId="2" hidden="1">0.000001</definedName>
    <definedName name="solver_rbv" localSheetId="1" hidden="1">1</definedName>
    <definedName name="solver_rbv" localSheetId="2" hidden="1">1</definedName>
    <definedName name="solver_rel1" localSheetId="1" hidden="1">2</definedName>
    <definedName name="solver_rel1" localSheetId="2" hidden="1">2</definedName>
    <definedName name="solver_rel2" localSheetId="1" hidden="1">2</definedName>
    <definedName name="solver_rhs1" localSheetId="1" hidden="1">Example1!$E$25</definedName>
    <definedName name="solver_rhs1" localSheetId="2" hidden="1">Example2!$D$7</definedName>
    <definedName name="solver_rhs2" localSheetId="1" hidden="1">Example1!$D$7</definedName>
    <definedName name="solver_rlx" localSheetId="1" hidden="1">2</definedName>
    <definedName name="solver_rlx" localSheetId="2" hidden="1">2</definedName>
    <definedName name="solver_rsd" localSheetId="1" hidden="1">0</definedName>
    <definedName name="solver_rsd" localSheetId="2" hidden="1">0</definedName>
    <definedName name="solver_scl" localSheetId="1" hidden="1">1</definedName>
    <definedName name="solver_scl" localSheetId="2" hidden="1">1</definedName>
    <definedName name="solver_sho" localSheetId="1" hidden="1">2</definedName>
    <definedName name="solver_sho" localSheetId="2" hidden="1">2</definedName>
    <definedName name="solver_ssz" localSheetId="1" hidden="1">100</definedName>
    <definedName name="solver_ssz" localSheetId="2" hidden="1">100</definedName>
    <definedName name="solver_tim" localSheetId="1" hidden="1">2147483647</definedName>
    <definedName name="solver_tim" localSheetId="2" hidden="1">2147483647</definedName>
    <definedName name="solver_tol" localSheetId="1" hidden="1">0.01</definedName>
    <definedName name="solver_tol" localSheetId="2" hidden="1">0.01</definedName>
    <definedName name="solver_typ" localSheetId="1" hidden="1">2</definedName>
    <definedName name="solver_typ" localSheetId="2" hidden="1">2</definedName>
    <definedName name="solver_val" localSheetId="1" hidden="1">0</definedName>
    <definedName name="solver_val" localSheetId="2" hidden="1">0</definedName>
    <definedName name="solver_ver" localSheetId="1" hidden="1">3</definedName>
    <definedName name="solver_ver" localSheetId="2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3" l="1"/>
  <c r="H21" i="3"/>
  <c r="G22" i="3"/>
  <c r="H22" i="3"/>
  <c r="H20" i="3"/>
  <c r="G20" i="3"/>
  <c r="E21" i="3"/>
  <c r="F21" i="3"/>
  <c r="E22" i="3"/>
  <c r="F22" i="3"/>
  <c r="E20" i="3"/>
  <c r="F20" i="3"/>
  <c r="G14" i="4"/>
  <c r="F14" i="4"/>
  <c r="G14" i="3"/>
  <c r="H14" i="3" s="1"/>
  <c r="G15" i="3"/>
  <c r="H15" i="3" s="1"/>
  <c r="G13" i="3"/>
  <c r="H13" i="3" s="1"/>
  <c r="E13" i="3"/>
  <c r="F13" i="3"/>
  <c r="E14" i="3"/>
  <c r="F14" i="3"/>
  <c r="E15" i="3"/>
  <c r="F15" i="3"/>
  <c r="D14" i="3"/>
  <c r="D15" i="3"/>
  <c r="D13" i="3"/>
  <c r="F20" i="7"/>
  <c r="E20" i="7"/>
  <c r="F14" i="7"/>
  <c r="E14" i="7"/>
  <c r="F8" i="7"/>
  <c r="E8" i="7"/>
  <c r="F19" i="7"/>
  <c r="E19" i="7"/>
  <c r="H18" i="7"/>
  <c r="H17" i="7"/>
  <c r="G18" i="7"/>
  <c r="G17" i="7"/>
  <c r="D18" i="7"/>
  <c r="E18" i="7"/>
  <c r="F18" i="7"/>
  <c r="E17" i="7"/>
  <c r="F17" i="7"/>
  <c r="D17" i="7"/>
  <c r="D16" i="7"/>
  <c r="E16" i="7"/>
  <c r="F16" i="7"/>
  <c r="C17" i="7"/>
  <c r="C18" i="7"/>
  <c r="C16" i="7"/>
  <c r="F13" i="7"/>
  <c r="E13" i="7"/>
  <c r="F12" i="7"/>
  <c r="E12" i="7"/>
  <c r="D12" i="7"/>
  <c r="D11" i="7"/>
  <c r="D10" i="7"/>
  <c r="E10" i="7"/>
  <c r="F10" i="7"/>
  <c r="C11" i="7"/>
  <c r="C12" i="7"/>
  <c r="C13" i="7"/>
  <c r="C10" i="7"/>
  <c r="F7" i="7"/>
  <c r="E7" i="7"/>
  <c r="F23" i="3" l="1"/>
  <c r="E23" i="3"/>
  <c r="F16" i="3"/>
  <c r="E16" i="3"/>
  <c r="E17" i="3" s="1"/>
  <c r="F66" i="6"/>
  <c r="E66" i="6"/>
  <c r="H64" i="6"/>
  <c r="H65" i="6"/>
  <c r="H63" i="6"/>
  <c r="G64" i="6"/>
  <c r="G65" i="6"/>
  <c r="G63" i="6"/>
  <c r="C63" i="6"/>
  <c r="D63" i="6"/>
  <c r="E63" i="6"/>
  <c r="F63" i="6"/>
  <c r="C64" i="6"/>
  <c r="D64" i="6"/>
  <c r="E64" i="6"/>
  <c r="F64" i="6"/>
  <c r="C65" i="6"/>
  <c r="D65" i="6"/>
  <c r="E65" i="6"/>
  <c r="F65" i="6"/>
  <c r="D61" i="6"/>
  <c r="E61" i="6"/>
  <c r="F61" i="6"/>
  <c r="C61" i="6"/>
  <c r="E56" i="6"/>
  <c r="F56" i="6"/>
  <c r="E57" i="6"/>
  <c r="F57" i="6"/>
  <c r="F55" i="6"/>
  <c r="E55" i="6"/>
  <c r="D55" i="6"/>
  <c r="D56" i="6"/>
  <c r="D57" i="6"/>
  <c r="C56" i="6"/>
  <c r="C57" i="6"/>
  <c r="C55" i="6"/>
  <c r="C54" i="6"/>
  <c r="G52" i="6"/>
  <c r="I52" i="6" s="1"/>
  <c r="H52" i="6"/>
  <c r="G53" i="6"/>
  <c r="I53" i="6" s="1"/>
  <c r="H53" i="6"/>
  <c r="I51" i="6"/>
  <c r="H51" i="6"/>
  <c r="G51" i="6"/>
  <c r="D51" i="6"/>
  <c r="E51" i="6"/>
  <c r="F51" i="6"/>
  <c r="D52" i="6"/>
  <c r="E52" i="6"/>
  <c r="F52" i="6"/>
  <c r="D53" i="6"/>
  <c r="E53" i="6"/>
  <c r="F53" i="6"/>
  <c r="E49" i="6"/>
  <c r="F49" i="6"/>
  <c r="D49" i="6"/>
  <c r="E44" i="6"/>
  <c r="F44" i="6"/>
  <c r="G44" i="6"/>
  <c r="E45" i="6"/>
  <c r="F45" i="6"/>
  <c r="G45" i="6"/>
  <c r="G43" i="6"/>
  <c r="F43" i="6"/>
  <c r="E43" i="6"/>
  <c r="H40" i="6"/>
  <c r="J40" i="6" s="1"/>
  <c r="I40" i="6"/>
  <c r="H41" i="6"/>
  <c r="J41" i="6" s="1"/>
  <c r="I41" i="6"/>
  <c r="J39" i="6"/>
  <c r="I39" i="6"/>
  <c r="H39" i="6"/>
  <c r="D44" i="6"/>
  <c r="D45" i="6"/>
  <c r="D43" i="6"/>
  <c r="D27" i="6"/>
  <c r="D39" i="6" s="1"/>
  <c r="D28" i="6"/>
  <c r="D40" i="6" s="1"/>
  <c r="D18" i="6"/>
  <c r="D19" i="6"/>
  <c r="D20" i="6"/>
  <c r="D29" i="6" s="1"/>
  <c r="D17" i="6"/>
  <c r="G27" i="6"/>
  <c r="C52" i="6"/>
  <c r="C53" i="6"/>
  <c r="C51" i="6"/>
  <c r="G39" i="6"/>
  <c r="E40" i="6"/>
  <c r="F40" i="6"/>
  <c r="C39" i="6"/>
  <c r="C42" i="6"/>
  <c r="I26" i="6"/>
  <c r="J26" i="6"/>
  <c r="C17" i="6"/>
  <c r="C27" i="6" s="1"/>
  <c r="C31" i="6" s="1"/>
  <c r="C43" i="6" s="1"/>
  <c r="E17" i="6"/>
  <c r="E27" i="6" s="1"/>
  <c r="E39" i="6" s="1"/>
  <c r="F17" i="6"/>
  <c r="F27" i="6" s="1"/>
  <c r="F39" i="6" s="1"/>
  <c r="G17" i="6"/>
  <c r="H17" i="6"/>
  <c r="H27" i="6" s="1"/>
  <c r="C18" i="6"/>
  <c r="E18" i="6"/>
  <c r="F18" i="6"/>
  <c r="G18" i="6"/>
  <c r="H18" i="6"/>
  <c r="C19" i="6"/>
  <c r="C28" i="6" s="1"/>
  <c r="C40" i="6" s="1"/>
  <c r="E19" i="6"/>
  <c r="E28" i="6" s="1"/>
  <c r="F19" i="6"/>
  <c r="F28" i="6" s="1"/>
  <c r="G19" i="6"/>
  <c r="G28" i="6" s="1"/>
  <c r="H19" i="6"/>
  <c r="H28" i="6" s="1"/>
  <c r="G40" i="6" s="1"/>
  <c r="C20" i="6"/>
  <c r="C29" i="6" s="1"/>
  <c r="C33" i="6" s="1"/>
  <c r="C45" i="6" s="1"/>
  <c r="E20" i="6"/>
  <c r="I20" i="6" s="1"/>
  <c r="I29" i="6" s="1"/>
  <c r="F20" i="6"/>
  <c r="F29" i="6" s="1"/>
  <c r="G20" i="6"/>
  <c r="G29" i="6" s="1"/>
  <c r="H20" i="6"/>
  <c r="H29" i="6" s="1"/>
  <c r="G41" i="6" s="1"/>
  <c r="D15" i="6"/>
  <c r="D25" i="6" s="1"/>
  <c r="D37" i="6" s="1"/>
  <c r="E15" i="6"/>
  <c r="E25" i="6" s="1"/>
  <c r="E37" i="6" s="1"/>
  <c r="F15" i="6"/>
  <c r="F25" i="6" s="1"/>
  <c r="F37" i="6" s="1"/>
  <c r="G15" i="6"/>
  <c r="G25" i="6" s="1"/>
  <c r="H15" i="6"/>
  <c r="H25" i="6" s="1"/>
  <c r="G37" i="6" s="1"/>
  <c r="C15" i="6"/>
  <c r="C25" i="6" s="1"/>
  <c r="C37" i="6" s="1"/>
  <c r="C49" i="6" s="1"/>
  <c r="E25" i="3" l="1"/>
  <c r="F17" i="3"/>
  <c r="F41" i="6"/>
  <c r="D41" i="6"/>
  <c r="D33" i="6"/>
  <c r="D31" i="6"/>
  <c r="C41" i="6"/>
  <c r="I17" i="6"/>
  <c r="K17" i="6" s="1"/>
  <c r="I18" i="6"/>
  <c r="K18" i="6" s="1"/>
  <c r="J17" i="6"/>
  <c r="C32" i="6"/>
  <c r="C44" i="6" s="1"/>
  <c r="D32" i="6"/>
  <c r="I27" i="6"/>
  <c r="J20" i="6"/>
  <c r="J18" i="6"/>
  <c r="J27" i="6"/>
  <c r="K27" i="6" s="1"/>
  <c r="J29" i="6"/>
  <c r="J19" i="6"/>
  <c r="I19" i="6"/>
  <c r="E29" i="6"/>
  <c r="K20" i="6"/>
  <c r="H12" i="4"/>
  <c r="I12" i="4" s="1"/>
  <c r="F11" i="4"/>
  <c r="G11" i="4"/>
  <c r="E11" i="4"/>
  <c r="E12" i="4"/>
  <c r="F12" i="4"/>
  <c r="G12" i="4"/>
  <c r="E13" i="4"/>
  <c r="F13" i="4"/>
  <c r="G13" i="4"/>
  <c r="H13" i="4" l="1"/>
  <c r="I13" i="4" s="1"/>
  <c r="H11" i="4"/>
  <c r="I11" i="4" s="1"/>
  <c r="E14" i="4"/>
  <c r="G31" i="6"/>
  <c r="K29" i="6"/>
  <c r="H33" i="6" s="1"/>
  <c r="H31" i="6"/>
  <c r="F33" i="6"/>
  <c r="E41" i="6"/>
  <c r="E33" i="6"/>
  <c r="F31" i="6"/>
  <c r="E31" i="6"/>
  <c r="J28" i="6"/>
  <c r="K19" i="6"/>
  <c r="I28" i="6"/>
  <c r="K28" i="6" s="1"/>
  <c r="G15" i="4" l="1"/>
  <c r="F15" i="4"/>
  <c r="E15" i="4"/>
  <c r="H32" i="6"/>
  <c r="E32" i="6"/>
  <c r="F32" i="6"/>
  <c r="G32" i="6"/>
  <c r="G33" i="6"/>
  <c r="H5" i="3"/>
  <c r="I5" i="3" s="1"/>
  <c r="H6" i="3"/>
  <c r="I6" i="3" s="1"/>
  <c r="H4" i="3"/>
  <c r="I4" i="3" s="1"/>
  <c r="E7" i="3" l="1"/>
  <c r="F7" i="3"/>
  <c r="G7" i="3"/>
  <c r="G8" i="3" l="1"/>
  <c r="E8" i="3"/>
  <c r="F8" i="3"/>
</calcChain>
</file>

<file path=xl/sharedStrings.xml><?xml version="1.0" encoding="utf-8"?>
<sst xmlns="http://schemas.openxmlformats.org/spreadsheetml/2006/main" count="128" uniqueCount="67">
  <si>
    <t>Weights</t>
  </si>
  <si>
    <t>Criteria</t>
  </si>
  <si>
    <t>Weight</t>
  </si>
  <si>
    <t>Scores</t>
  </si>
  <si>
    <t>Weighted Score</t>
  </si>
  <si>
    <t>Sum</t>
  </si>
  <si>
    <t>C1</t>
  </si>
  <si>
    <t>C2</t>
  </si>
  <si>
    <t>C3</t>
  </si>
  <si>
    <t>Example 1</t>
  </si>
  <si>
    <t>D1</t>
  </si>
  <si>
    <t>D2</t>
  </si>
  <si>
    <t>D3</t>
  </si>
  <si>
    <t>Decision=</t>
  </si>
  <si>
    <t>Example 2</t>
  </si>
  <si>
    <t>Decision</t>
  </si>
  <si>
    <t>Experience</t>
  </si>
  <si>
    <t>References</t>
  </si>
  <si>
    <t>Resume</t>
  </si>
  <si>
    <t>Interview</t>
  </si>
  <si>
    <t>Background</t>
  </si>
  <si>
    <t>CandidateA</t>
  </si>
  <si>
    <t>CandidateB</t>
  </si>
  <si>
    <t>CandidateC</t>
  </si>
  <si>
    <t>Letter</t>
  </si>
  <si>
    <t>Yes/No</t>
  </si>
  <si>
    <t>Yes</t>
  </si>
  <si>
    <t>CandidateD</t>
  </si>
  <si>
    <t>Max</t>
  </si>
  <si>
    <t>Min</t>
  </si>
  <si>
    <t>CandidateE</t>
  </si>
  <si>
    <t>Pass</t>
  </si>
  <si>
    <t>Pass/Fail</t>
  </si>
  <si>
    <t>Fail</t>
  </si>
  <si>
    <t>N/A</t>
  </si>
  <si>
    <t>No</t>
  </si>
  <si>
    <t>Eliminate Candidate D due to Background Fail and No Resume.</t>
  </si>
  <si>
    <t>Max-Min</t>
  </si>
  <si>
    <t>Eliminate Criterion "References" due to no discrimination capacity ( (Max-Min)=0 )</t>
  </si>
  <si>
    <t>Check for Dominated Candidates</t>
  </si>
  <si>
    <t>Transform Measures to X=(Measure-Min)/(Max-Min)</t>
  </si>
  <si>
    <t>Check for Dominated Criteria</t>
  </si>
  <si>
    <t>Eliminate Candidate B due to being dominated by other candidates, X=0 for all criteria</t>
  </si>
  <si>
    <t>Eliminate Candidate C due to dominated by other candidates, X=0 for all criteria</t>
  </si>
  <si>
    <t>Modified Wts.</t>
  </si>
  <si>
    <t>No Domination.  Proceed for Unbiased Weighted Scoring</t>
  </si>
  <si>
    <t>Unbiased Weighted Scores</t>
  </si>
  <si>
    <t>Example 3</t>
  </si>
  <si>
    <t>Example, Site Selection</t>
  </si>
  <si>
    <t>Site A</t>
  </si>
  <si>
    <t>Site B</t>
  </si>
  <si>
    <t>Financial</t>
  </si>
  <si>
    <t>Environmental</t>
  </si>
  <si>
    <t>Unbiased Weighted Score</t>
  </si>
  <si>
    <t>Modified Weights</t>
  </si>
  <si>
    <t>Eliminate Decision 2 due to being dominated by other decisions</t>
  </si>
  <si>
    <t>Higher is better</t>
  </si>
  <si>
    <t>Lower is better</t>
  </si>
  <si>
    <t>Transform Criterion, C1, from Lower is better to Higher is better using the reciprocal</t>
  </si>
  <si>
    <t>Max(Unbiased Weighted Scores)=</t>
  </si>
  <si>
    <t>For Criterion C1: Min D3, by changing W1, subject to D3=Max(D1,D3)</t>
  </si>
  <si>
    <t>For Criterion C2: Min D1, by changing W2, subject to D3=Max(D1,D3)</t>
  </si>
  <si>
    <t>For Criterion C3: Min D1, by changing W3, subject to D3=Max(D1,D3)</t>
  </si>
  <si>
    <t>Weight, W</t>
  </si>
  <si>
    <t>W1</t>
  </si>
  <si>
    <t>W2</t>
  </si>
  <si>
    <t>W3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</si>
</sst>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0000"/>
  </numFmts>
  <fonts count="4" x14ac:knownFonts="1">
    <font>
      <sz val="12"/>
      <color theme="1"/>
      <name val="Arial"/>
      <family val="2"/>
    </font>
    <font>
      <b/>
      <u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8" fontId="2" fillId="0" borderId="11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F7DE3-4ADB-4D42-938A-F8BBF9C5705E}">
  <dimension ref="A1:H20"/>
  <sheetViews>
    <sheetView tabSelected="1" workbookViewId="0">
      <selection activeCell="A2" sqref="A2"/>
    </sheetView>
  </sheetViews>
  <sheetFormatPr defaultRowHeight="13.2" x14ac:dyDescent="0.25"/>
  <cols>
    <col min="1" max="1" width="2.6328125" style="1" customWidth="1"/>
    <col min="2" max="2" width="4.6328125" style="1" customWidth="1"/>
    <col min="3" max="3" width="17.08984375" style="1" bestFit="1" customWidth="1"/>
    <col min="4" max="7" width="5.6328125" style="1" customWidth="1"/>
    <col min="8" max="8" width="12.1796875" style="1" bestFit="1" customWidth="1"/>
    <col min="9" max="14" width="8.08984375" style="1" customWidth="1"/>
    <col min="15" max="16384" width="8.7265625" style="1"/>
  </cols>
  <sheetData>
    <row r="1" spans="1:8" x14ac:dyDescent="0.25">
      <c r="A1" s="3" t="s">
        <v>48</v>
      </c>
      <c r="B1" s="5"/>
    </row>
    <row r="3" spans="1:8" ht="13.8" thickBot="1" x14ac:dyDescent="0.3"/>
    <row r="4" spans="1:8" x14ac:dyDescent="0.25">
      <c r="B4" s="1">
        <v>1</v>
      </c>
      <c r="C4" s="11" t="s">
        <v>1</v>
      </c>
      <c r="D4" s="12" t="s">
        <v>2</v>
      </c>
      <c r="E4" s="13" t="s">
        <v>49</v>
      </c>
      <c r="F4" s="14" t="s">
        <v>50</v>
      </c>
    </row>
    <row r="5" spans="1:8" x14ac:dyDescent="0.25">
      <c r="C5" s="15" t="s">
        <v>51</v>
      </c>
      <c r="D5" s="10">
        <v>2</v>
      </c>
      <c r="E5" s="6">
        <v>3</v>
      </c>
      <c r="F5" s="16">
        <v>1</v>
      </c>
    </row>
    <row r="6" spans="1:8" x14ac:dyDescent="0.25">
      <c r="C6" s="17" t="s">
        <v>52</v>
      </c>
      <c r="D6" s="10">
        <v>1</v>
      </c>
      <c r="E6" s="6">
        <v>1</v>
      </c>
      <c r="F6" s="16">
        <v>9</v>
      </c>
    </row>
    <row r="7" spans="1:8" x14ac:dyDescent="0.25">
      <c r="C7" s="18" t="s">
        <v>4</v>
      </c>
      <c r="E7" s="8">
        <f>SUMPRODUCT(D5:D6,E5:E6)</f>
        <v>7</v>
      </c>
      <c r="F7" s="19">
        <f>SUMPRODUCT(D5:D6,F5:F6)</f>
        <v>11</v>
      </c>
    </row>
    <row r="8" spans="1:8" ht="13.8" thickBot="1" x14ac:dyDescent="0.3">
      <c r="C8" s="20" t="s">
        <v>15</v>
      </c>
      <c r="D8" s="21"/>
      <c r="E8" s="21" t="str">
        <f>IF(E7=MAX(E7:F7),"Yes","")</f>
        <v/>
      </c>
      <c r="F8" s="22" t="str">
        <f>IF(F7=MAX(E7:F7),"Yes","")</f>
        <v>Yes</v>
      </c>
    </row>
    <row r="9" spans="1:8" ht="13.8" thickBot="1" x14ac:dyDescent="0.3"/>
    <row r="10" spans="1:8" x14ac:dyDescent="0.25">
      <c r="B10" s="1">
        <v>2</v>
      </c>
      <c r="C10" s="11" t="str">
        <f>C4</f>
        <v>Criteria</v>
      </c>
      <c r="D10" s="12" t="str">
        <f t="shared" ref="D10:F10" si="0">D4</f>
        <v>Weight</v>
      </c>
      <c r="E10" s="13" t="str">
        <f t="shared" si="0"/>
        <v>Site A</v>
      </c>
      <c r="F10" s="14" t="str">
        <f t="shared" si="0"/>
        <v>Site B</v>
      </c>
    </row>
    <row r="11" spans="1:8" x14ac:dyDescent="0.25">
      <c r="C11" s="15" t="str">
        <f t="shared" ref="C11:C13" si="1">C5</f>
        <v>Financial</v>
      </c>
      <c r="D11" s="10">
        <f>D5</f>
        <v>2</v>
      </c>
      <c r="E11" s="6">
        <v>30</v>
      </c>
      <c r="F11" s="16">
        <v>10</v>
      </c>
    </row>
    <row r="12" spans="1:8" x14ac:dyDescent="0.25">
      <c r="C12" s="17" t="str">
        <f t="shared" si="1"/>
        <v>Environmental</v>
      </c>
      <c r="D12" s="10">
        <f>D6</f>
        <v>1</v>
      </c>
      <c r="E12" s="6">
        <f>E6</f>
        <v>1</v>
      </c>
      <c r="F12" s="16">
        <f>F6</f>
        <v>9</v>
      </c>
    </row>
    <row r="13" spans="1:8" x14ac:dyDescent="0.25">
      <c r="C13" s="18" t="str">
        <f t="shared" si="1"/>
        <v>Weighted Score</v>
      </c>
      <c r="E13" s="8">
        <f>SUMPRODUCT(D11:D12,E11:E12)</f>
        <v>61</v>
      </c>
      <c r="F13" s="19">
        <f>SUMPRODUCT(D11:D12,F11:F12)</f>
        <v>29</v>
      </c>
    </row>
    <row r="14" spans="1:8" ht="13.8" thickBot="1" x14ac:dyDescent="0.3">
      <c r="C14" s="20" t="s">
        <v>15</v>
      </c>
      <c r="D14" s="21"/>
      <c r="E14" s="21" t="str">
        <f>IF(E13=MAX(E13:F13),"Yes","")</f>
        <v>Yes</v>
      </c>
      <c r="F14" s="22" t="str">
        <f>IF(F13=MAX(E13:F13),"Yes","")</f>
        <v/>
      </c>
    </row>
    <row r="15" spans="1:8" ht="13.8" thickBot="1" x14ac:dyDescent="0.3"/>
    <row r="16" spans="1:8" x14ac:dyDescent="0.25">
      <c r="B16" s="1">
        <v>3</v>
      </c>
      <c r="C16" s="11" t="str">
        <f>C4</f>
        <v>Criteria</v>
      </c>
      <c r="D16" s="12" t="str">
        <f t="shared" ref="D16:F16" si="2">D4</f>
        <v>Weight</v>
      </c>
      <c r="E16" s="13" t="str">
        <f t="shared" si="2"/>
        <v>Site A</v>
      </c>
      <c r="F16" s="23" t="str">
        <f t="shared" si="2"/>
        <v>Site B</v>
      </c>
      <c r="G16" s="13" t="s">
        <v>5</v>
      </c>
      <c r="H16" s="24" t="s">
        <v>54</v>
      </c>
    </row>
    <row r="17" spans="3:8" x14ac:dyDescent="0.25">
      <c r="C17" s="15" t="str">
        <f>C5</f>
        <v>Financial</v>
      </c>
      <c r="D17" s="10">
        <f>D5</f>
        <v>2</v>
      </c>
      <c r="E17" s="6">
        <f t="shared" ref="E17:F18" si="3">E5</f>
        <v>3</v>
      </c>
      <c r="F17" s="6">
        <f t="shared" si="3"/>
        <v>1</v>
      </c>
      <c r="G17" s="7">
        <f>SUM(E17:F17)</f>
        <v>4</v>
      </c>
      <c r="H17" s="25">
        <f>D17/G17</f>
        <v>0.5</v>
      </c>
    </row>
    <row r="18" spans="3:8" x14ac:dyDescent="0.25">
      <c r="C18" s="17" t="str">
        <f>C6</f>
        <v>Environmental</v>
      </c>
      <c r="D18" s="10">
        <f>D6</f>
        <v>1</v>
      </c>
      <c r="E18" s="6">
        <f t="shared" si="3"/>
        <v>1</v>
      </c>
      <c r="F18" s="6">
        <f t="shared" si="3"/>
        <v>9</v>
      </c>
      <c r="G18" s="8">
        <f>SUM(E18:F18)</f>
        <v>10</v>
      </c>
      <c r="H18" s="26">
        <f>D18/G18</f>
        <v>0.1</v>
      </c>
    </row>
    <row r="19" spans="3:8" x14ac:dyDescent="0.25">
      <c r="C19" s="18" t="s">
        <v>53</v>
      </c>
      <c r="E19" s="8">
        <f>SUMPRODUCT(E17:E18,H17:H18)</f>
        <v>1.6</v>
      </c>
      <c r="F19" s="9">
        <f>SUMPRODUCT(F17:F18,H17:H18)</f>
        <v>1.4</v>
      </c>
      <c r="H19" s="27"/>
    </row>
    <row r="20" spans="3:8" ht="13.8" thickBot="1" x14ac:dyDescent="0.3">
      <c r="C20" s="20" t="s">
        <v>15</v>
      </c>
      <c r="D20" s="21"/>
      <c r="E20" s="21" t="str">
        <f>IF(E19=MAX(E19:F19),"Yes","")</f>
        <v>Yes</v>
      </c>
      <c r="F20" s="21" t="str">
        <f>IF(F19=MAX(E19:F19),"Yes","")</f>
        <v/>
      </c>
      <c r="G20" s="21"/>
      <c r="H20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30715-D96C-4E43-9E77-86BFB56CA8E8}">
  <dimension ref="A1:I29"/>
  <sheetViews>
    <sheetView workbookViewId="0">
      <selection activeCell="A2" sqref="A2"/>
    </sheetView>
  </sheetViews>
  <sheetFormatPr defaultRowHeight="13.2" x14ac:dyDescent="0.25"/>
  <cols>
    <col min="1" max="1" width="2.6328125" style="1" customWidth="1"/>
    <col min="2" max="2" width="4.6328125" style="1" customWidth="1"/>
    <col min="3" max="3" width="17.08984375" style="1" customWidth="1"/>
    <col min="4" max="7" width="9.6328125" style="1" customWidth="1"/>
    <col min="8" max="8" width="12.1796875" style="1" bestFit="1" customWidth="1"/>
    <col min="9" max="9" width="12.1796875" style="1" customWidth="1"/>
    <col min="10" max="16384" width="8.7265625" style="1"/>
  </cols>
  <sheetData>
    <row r="1" spans="1:9" x14ac:dyDescent="0.25">
      <c r="A1" s="3" t="s">
        <v>9</v>
      </c>
      <c r="B1" s="3"/>
    </row>
    <row r="2" spans="1:9" ht="13.8" thickBot="1" x14ac:dyDescent="0.3"/>
    <row r="3" spans="1:9" x14ac:dyDescent="0.25">
      <c r="B3" s="1">
        <v>1</v>
      </c>
      <c r="C3" s="11"/>
      <c r="D3" s="12" t="s">
        <v>2</v>
      </c>
      <c r="E3" s="12" t="s">
        <v>10</v>
      </c>
      <c r="F3" s="12" t="s">
        <v>11</v>
      </c>
      <c r="G3" s="12" t="s">
        <v>12</v>
      </c>
      <c r="H3" s="12" t="s">
        <v>5</v>
      </c>
      <c r="I3" s="14" t="s">
        <v>54</v>
      </c>
    </row>
    <row r="4" spans="1:9" x14ac:dyDescent="0.25">
      <c r="C4" s="18" t="s">
        <v>6</v>
      </c>
      <c r="D4" s="1">
        <v>12</v>
      </c>
      <c r="E4" s="6">
        <v>3</v>
      </c>
      <c r="F4" s="6">
        <v>1</v>
      </c>
      <c r="G4" s="6">
        <v>4</v>
      </c>
      <c r="H4" s="1">
        <f>SUM(E4:G4)</f>
        <v>8</v>
      </c>
      <c r="I4" s="27">
        <f>D4/H4</f>
        <v>1.5</v>
      </c>
    </row>
    <row r="5" spans="1:9" x14ac:dyDescent="0.25">
      <c r="C5" s="18" t="s">
        <v>7</v>
      </c>
      <c r="D5" s="1">
        <v>3</v>
      </c>
      <c r="E5" s="6">
        <v>4</v>
      </c>
      <c r="F5" s="6">
        <v>3</v>
      </c>
      <c r="G5" s="6">
        <v>3</v>
      </c>
      <c r="H5" s="1">
        <f t="shared" ref="H5:H6" si="0">SUM(E5:G5)</f>
        <v>10</v>
      </c>
      <c r="I5" s="27">
        <f t="shared" ref="I5:I6" si="1">D5/H5</f>
        <v>0.3</v>
      </c>
    </row>
    <row r="6" spans="1:9" x14ac:dyDescent="0.25">
      <c r="C6" s="18" t="s">
        <v>8</v>
      </c>
      <c r="D6" s="1">
        <v>1</v>
      </c>
      <c r="E6" s="6">
        <v>3</v>
      </c>
      <c r="F6" s="6">
        <v>1</v>
      </c>
      <c r="G6" s="6">
        <v>1</v>
      </c>
      <c r="H6" s="1">
        <f t="shared" si="0"/>
        <v>5</v>
      </c>
      <c r="I6" s="27">
        <f t="shared" si="1"/>
        <v>0.2</v>
      </c>
    </row>
    <row r="7" spans="1:9" x14ac:dyDescent="0.25">
      <c r="C7" s="18" t="s">
        <v>53</v>
      </c>
      <c r="E7" s="1">
        <f>SUMPRODUCT(E4:E6,I4:I6)</f>
        <v>6.3000000000000007</v>
      </c>
      <c r="F7" s="1">
        <f>SUMPRODUCT(F4:F6,I4:I6)</f>
        <v>2.6</v>
      </c>
      <c r="G7" s="1">
        <f>SUMPRODUCT(G4:G6,I4:I6)</f>
        <v>7.1000000000000005</v>
      </c>
      <c r="I7" s="27"/>
    </row>
    <row r="8" spans="1:9" ht="13.8" thickBot="1" x14ac:dyDescent="0.3">
      <c r="C8" s="20"/>
      <c r="D8" s="21" t="s">
        <v>13</v>
      </c>
      <c r="E8" s="21" t="str">
        <f>IF(E7=MAX(E7:G7),"Yes","")</f>
        <v/>
      </c>
      <c r="F8" s="21" t="str">
        <f>IF(F7=MAX(E7:G7),"Yes","")</f>
        <v/>
      </c>
      <c r="G8" s="21" t="str">
        <f>IF(G7=MAX(E7:G7),"Yes","")</f>
        <v>Yes</v>
      </c>
      <c r="H8" s="21"/>
      <c r="I8" s="22"/>
    </row>
    <row r="10" spans="1:9" x14ac:dyDescent="0.25">
      <c r="C10" s="2" t="s">
        <v>55</v>
      </c>
    </row>
    <row r="11" spans="1:9" ht="13.8" thickBot="1" x14ac:dyDescent="0.3"/>
    <row r="12" spans="1:9" x14ac:dyDescent="0.25">
      <c r="B12" s="1">
        <v>2</v>
      </c>
      <c r="C12" s="11"/>
      <c r="D12" s="12" t="s">
        <v>2</v>
      </c>
      <c r="E12" s="12" t="s">
        <v>10</v>
      </c>
      <c r="F12" s="12" t="s">
        <v>12</v>
      </c>
      <c r="G12" s="12" t="s">
        <v>5</v>
      </c>
      <c r="H12" s="14" t="s">
        <v>54</v>
      </c>
    </row>
    <row r="13" spans="1:9" x14ac:dyDescent="0.25">
      <c r="C13" s="18" t="s">
        <v>6</v>
      </c>
      <c r="D13" s="1">
        <f>D4</f>
        <v>12</v>
      </c>
      <c r="E13" s="6">
        <f>E4</f>
        <v>3</v>
      </c>
      <c r="F13" s="6">
        <f>G4</f>
        <v>4</v>
      </c>
      <c r="G13" s="1">
        <f>SUM(E13:F13)</f>
        <v>7</v>
      </c>
      <c r="H13" s="27">
        <f>D13/G13</f>
        <v>1.7142857142857142</v>
      </c>
    </row>
    <row r="14" spans="1:9" x14ac:dyDescent="0.25">
      <c r="C14" s="18" t="s">
        <v>7</v>
      </c>
      <c r="D14" s="1">
        <f>D5</f>
        <v>3</v>
      </c>
      <c r="E14" s="6">
        <f>E5</f>
        <v>4</v>
      </c>
      <c r="F14" s="6">
        <f>G5</f>
        <v>3</v>
      </c>
      <c r="G14" s="1">
        <f t="shared" ref="G14:G15" si="2">SUM(E14:F14)</f>
        <v>7</v>
      </c>
      <c r="H14" s="27">
        <f t="shared" ref="H14:H15" si="3">D14/G14</f>
        <v>0.42857142857142855</v>
      </c>
    </row>
    <row r="15" spans="1:9" x14ac:dyDescent="0.25">
      <c r="C15" s="18" t="s">
        <v>8</v>
      </c>
      <c r="D15" s="1">
        <f>D6</f>
        <v>1</v>
      </c>
      <c r="E15" s="6">
        <f>E6</f>
        <v>3</v>
      </c>
      <c r="F15" s="6">
        <f>G6</f>
        <v>1</v>
      </c>
      <c r="G15" s="1">
        <f t="shared" si="2"/>
        <v>4</v>
      </c>
      <c r="H15" s="27">
        <f t="shared" si="3"/>
        <v>0.25</v>
      </c>
    </row>
    <row r="16" spans="1:9" x14ac:dyDescent="0.25">
      <c r="C16" s="18" t="s">
        <v>53</v>
      </c>
      <c r="E16" s="1">
        <f>SUMPRODUCT(E13:E15,H13:H15)</f>
        <v>7.6071428571428568</v>
      </c>
      <c r="F16" s="1">
        <f>SUMPRODUCT(F13:F15,H13:H15)</f>
        <v>8.3928571428571423</v>
      </c>
      <c r="H16" s="27"/>
    </row>
    <row r="17" spans="2:9" ht="13.8" thickBot="1" x14ac:dyDescent="0.3">
      <c r="C17" s="20" t="s">
        <v>15</v>
      </c>
      <c r="D17" s="21"/>
      <c r="E17" s="21" t="str">
        <f>IF(E16=MAX(E16:F16),"Yes","")</f>
        <v/>
      </c>
      <c r="F17" s="21" t="str">
        <f>IF(F16=MAX(E16:F16),"Yes","")</f>
        <v>Yes</v>
      </c>
      <c r="G17" s="21"/>
      <c r="H17" s="22"/>
    </row>
    <row r="18" spans="2:9" ht="13.8" thickBot="1" x14ac:dyDescent="0.3"/>
    <row r="19" spans="2:9" ht="13.8" thickBot="1" x14ac:dyDescent="0.3">
      <c r="B19" s="1">
        <v>3</v>
      </c>
      <c r="C19" s="11"/>
      <c r="D19" s="12" t="s">
        <v>63</v>
      </c>
      <c r="E19" s="12" t="s">
        <v>10</v>
      </c>
      <c r="F19" s="12" t="s">
        <v>12</v>
      </c>
      <c r="G19" s="12" t="s">
        <v>5</v>
      </c>
      <c r="H19" s="12" t="s">
        <v>54</v>
      </c>
      <c r="I19" s="14"/>
    </row>
    <row r="20" spans="2:9" ht="13.8" thickBot="1" x14ac:dyDescent="0.3">
      <c r="C20" s="18" t="s">
        <v>6</v>
      </c>
      <c r="D20" s="34">
        <v>12</v>
      </c>
      <c r="E20" s="1">
        <f t="shared" ref="E20:F20" si="4">E13</f>
        <v>3</v>
      </c>
      <c r="F20" s="34">
        <f t="shared" si="4"/>
        <v>4</v>
      </c>
      <c r="G20" s="1">
        <f>SUM(E20:F20)</f>
        <v>7</v>
      </c>
      <c r="H20" s="1">
        <f>D20/G20</f>
        <v>1.7142857142857142</v>
      </c>
      <c r="I20" s="27"/>
    </row>
    <row r="21" spans="2:9" ht="13.8" thickBot="1" x14ac:dyDescent="0.3">
      <c r="C21" s="18" t="s">
        <v>7</v>
      </c>
      <c r="D21" s="34">
        <v>3</v>
      </c>
      <c r="E21" s="34">
        <f t="shared" ref="D21:F21" si="5">E14</f>
        <v>4</v>
      </c>
      <c r="F21" s="1">
        <f t="shared" si="5"/>
        <v>3</v>
      </c>
      <c r="G21" s="1">
        <f t="shared" ref="G21:G22" si="6">SUM(E21:F21)</f>
        <v>7</v>
      </c>
      <c r="H21" s="1">
        <f t="shared" ref="H21:H22" si="7">D21/G21</f>
        <v>0.42857142857142855</v>
      </c>
      <c r="I21" s="27"/>
    </row>
    <row r="22" spans="2:9" ht="13.8" thickBot="1" x14ac:dyDescent="0.3">
      <c r="C22" s="18" t="s">
        <v>8</v>
      </c>
      <c r="D22" s="34">
        <v>1</v>
      </c>
      <c r="E22" s="34">
        <f t="shared" ref="D22:F22" si="8">E15</f>
        <v>3</v>
      </c>
      <c r="F22" s="1">
        <f t="shared" si="8"/>
        <v>1</v>
      </c>
      <c r="G22" s="1">
        <f t="shared" si="6"/>
        <v>4</v>
      </c>
      <c r="H22" s="1">
        <f t="shared" si="7"/>
        <v>0.25</v>
      </c>
      <c r="I22" s="27"/>
    </row>
    <row r="23" spans="2:9" x14ac:dyDescent="0.25">
      <c r="C23" s="18" t="s">
        <v>53</v>
      </c>
      <c r="E23" s="1">
        <f>SUMPRODUCT(E20:E22,H20:H22)</f>
        <v>7.6071428571428568</v>
      </c>
      <c r="F23" s="1">
        <f>SUMPRODUCT(F20:F22,H20:H22)</f>
        <v>8.3928571428571423</v>
      </c>
      <c r="I23" s="27"/>
    </row>
    <row r="24" spans="2:9" x14ac:dyDescent="0.25">
      <c r="C24" s="18"/>
      <c r="E24" s="1" t="s">
        <v>10</v>
      </c>
      <c r="F24" s="1" t="s">
        <v>12</v>
      </c>
      <c r="I24" s="27"/>
    </row>
    <row r="25" spans="2:9" x14ac:dyDescent="0.25">
      <c r="C25" s="18"/>
      <c r="D25" s="35" t="s">
        <v>59</v>
      </c>
      <c r="E25" s="1">
        <f>MAX(E23:F23)</f>
        <v>8.3928571428571423</v>
      </c>
      <c r="I25" s="27"/>
    </row>
    <row r="26" spans="2:9" x14ac:dyDescent="0.25">
      <c r="C26" s="18"/>
      <c r="G26" s="1" t="s">
        <v>64</v>
      </c>
      <c r="H26" s="1" t="s">
        <v>65</v>
      </c>
      <c r="I26" s="27" t="s">
        <v>66</v>
      </c>
    </row>
    <row r="27" spans="2:9" x14ac:dyDescent="0.25">
      <c r="C27" s="32" t="s">
        <v>60</v>
      </c>
      <c r="G27" s="1">
        <v>6.5</v>
      </c>
      <c r="H27" s="1">
        <v>3</v>
      </c>
      <c r="I27" s="27">
        <v>1</v>
      </c>
    </row>
    <row r="28" spans="2:9" x14ac:dyDescent="0.25">
      <c r="C28" s="32" t="s">
        <v>61</v>
      </c>
      <c r="G28" s="1">
        <v>12</v>
      </c>
      <c r="H28" s="1">
        <v>8.5</v>
      </c>
      <c r="I28" s="27">
        <v>1</v>
      </c>
    </row>
    <row r="29" spans="2:9" ht="13.8" thickBot="1" x14ac:dyDescent="0.3">
      <c r="C29" s="36" t="s">
        <v>62</v>
      </c>
      <c r="D29" s="21"/>
      <c r="E29" s="21"/>
      <c r="F29" s="21"/>
      <c r="G29" s="21">
        <v>12</v>
      </c>
      <c r="H29" s="21">
        <v>3</v>
      </c>
      <c r="I29" s="22">
        <v>2.5714276123046877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11729-9B6B-48D0-91D4-24650ED9BF0E}">
  <dimension ref="A1:I15"/>
  <sheetViews>
    <sheetView workbookViewId="0">
      <selection activeCell="A2" sqref="A2"/>
    </sheetView>
  </sheetViews>
  <sheetFormatPr defaultRowHeight="13.2" x14ac:dyDescent="0.25"/>
  <cols>
    <col min="1" max="1" width="2.6328125" style="1" customWidth="1"/>
    <col min="2" max="2" width="4.6328125" style="1" customWidth="1"/>
    <col min="3" max="7" width="9.6328125" style="1" customWidth="1"/>
    <col min="8" max="8" width="10.54296875" style="1" bestFit="1" customWidth="1"/>
    <col min="9" max="9" width="12.1796875" style="1" bestFit="1" customWidth="1"/>
    <col min="10" max="10" width="9.6328125" style="1" customWidth="1"/>
    <col min="11" max="16384" width="8.7265625" style="1"/>
  </cols>
  <sheetData>
    <row r="1" spans="1:9" x14ac:dyDescent="0.25">
      <c r="A1" s="3" t="s">
        <v>14</v>
      </c>
    </row>
    <row r="2" spans="1:9" ht="13.8" thickBot="1" x14ac:dyDescent="0.3"/>
    <row r="3" spans="1:9" x14ac:dyDescent="0.25">
      <c r="B3" s="1">
        <v>1</v>
      </c>
      <c r="C3" s="11"/>
      <c r="D3" s="12" t="s">
        <v>2</v>
      </c>
      <c r="E3" s="12" t="s">
        <v>10</v>
      </c>
      <c r="F3" s="12" t="s">
        <v>11</v>
      </c>
      <c r="G3" s="12" t="s">
        <v>12</v>
      </c>
      <c r="H3" s="14"/>
    </row>
    <row r="4" spans="1:9" x14ac:dyDescent="0.25">
      <c r="C4" s="18" t="s">
        <v>6</v>
      </c>
      <c r="D4" s="1">
        <v>6</v>
      </c>
      <c r="E4" s="6">
        <v>24</v>
      </c>
      <c r="F4" s="6">
        <v>36</v>
      </c>
      <c r="G4" s="6">
        <v>48</v>
      </c>
      <c r="H4" s="28" t="s">
        <v>57</v>
      </c>
    </row>
    <row r="5" spans="1:9" x14ac:dyDescent="0.25">
      <c r="C5" s="18" t="s">
        <v>7</v>
      </c>
      <c r="D5" s="1">
        <v>3</v>
      </c>
      <c r="E5" s="6">
        <v>32</v>
      </c>
      <c r="F5" s="6">
        <v>28</v>
      </c>
      <c r="G5" s="6">
        <v>23</v>
      </c>
      <c r="H5" s="28" t="s">
        <v>56</v>
      </c>
    </row>
    <row r="6" spans="1:9" ht="13.8" thickBot="1" x14ac:dyDescent="0.3">
      <c r="C6" s="20" t="s">
        <v>8</v>
      </c>
      <c r="D6" s="21">
        <v>1</v>
      </c>
      <c r="E6" s="31">
        <v>1</v>
      </c>
      <c r="F6" s="31">
        <v>2</v>
      </c>
      <c r="G6" s="31">
        <v>6</v>
      </c>
      <c r="H6" s="29" t="s">
        <v>56</v>
      </c>
    </row>
    <row r="8" spans="1:9" x14ac:dyDescent="0.25">
      <c r="C8" s="2" t="s">
        <v>58</v>
      </c>
    </row>
    <row r="9" spans="1:9" ht="13.8" thickBot="1" x14ac:dyDescent="0.3"/>
    <row r="10" spans="1:9" x14ac:dyDescent="0.25">
      <c r="B10" s="1">
        <v>2</v>
      </c>
      <c r="C10" s="11"/>
      <c r="D10" s="12" t="s">
        <v>2</v>
      </c>
      <c r="E10" s="12" t="s">
        <v>10</v>
      </c>
      <c r="F10" s="12" t="s">
        <v>11</v>
      </c>
      <c r="G10" s="12" t="s">
        <v>12</v>
      </c>
      <c r="H10" s="12" t="s">
        <v>5</v>
      </c>
      <c r="I10" s="14" t="s">
        <v>54</v>
      </c>
    </row>
    <row r="11" spans="1:9" x14ac:dyDescent="0.25">
      <c r="C11" s="18" t="s">
        <v>6</v>
      </c>
      <c r="D11" s="1">
        <v>6</v>
      </c>
      <c r="E11" s="6">
        <f>1/E4</f>
        <v>4.1666666666666664E-2</v>
      </c>
      <c r="F11" s="6">
        <f>1/F4</f>
        <v>2.7777777777777776E-2</v>
      </c>
      <c r="G11" s="6">
        <f>1/G4</f>
        <v>2.0833333333333332E-2</v>
      </c>
      <c r="H11" s="1">
        <f>SUM(E11:G11)</f>
        <v>9.0277777777777776E-2</v>
      </c>
      <c r="I11" s="30">
        <f>D11/H11</f>
        <v>66.461538461538467</v>
      </c>
    </row>
    <row r="12" spans="1:9" x14ac:dyDescent="0.25">
      <c r="C12" s="18" t="s">
        <v>7</v>
      </c>
      <c r="D12" s="1">
        <v>3</v>
      </c>
      <c r="E12" s="6">
        <f>E5</f>
        <v>32</v>
      </c>
      <c r="F12" s="6">
        <f>F5</f>
        <v>28</v>
      </c>
      <c r="G12" s="6">
        <f>G5</f>
        <v>23</v>
      </c>
      <c r="H12" s="1">
        <f t="shared" ref="H12:H13" si="0">SUM(E12:G12)</f>
        <v>83</v>
      </c>
      <c r="I12" s="30">
        <f t="shared" ref="I12:I13" si="1">D12/H12</f>
        <v>3.614457831325301E-2</v>
      </c>
    </row>
    <row r="13" spans="1:9" x14ac:dyDescent="0.25">
      <c r="C13" s="18" t="s">
        <v>8</v>
      </c>
      <c r="D13" s="1">
        <v>1</v>
      </c>
      <c r="E13" s="6">
        <f>E6</f>
        <v>1</v>
      </c>
      <c r="F13" s="6">
        <f>F6</f>
        <v>2</v>
      </c>
      <c r="G13" s="6">
        <f>G6</f>
        <v>6</v>
      </c>
      <c r="H13" s="1">
        <f t="shared" si="0"/>
        <v>9</v>
      </c>
      <c r="I13" s="30">
        <f t="shared" si="1"/>
        <v>0.1111111111111111</v>
      </c>
    </row>
    <row r="14" spans="1:9" x14ac:dyDescent="0.25">
      <c r="C14" s="18"/>
      <c r="D14" s="1" t="s">
        <v>3</v>
      </c>
      <c r="E14" s="4">
        <f>SUMPRODUCT(E11:E13,I11:I13)</f>
        <v>4.0369683863659764</v>
      </c>
      <c r="F14" s="4">
        <f>SUMPRODUCT(F11:F13,I11:I13)</f>
        <v>3.0804242611471526</v>
      </c>
      <c r="G14" s="4">
        <f>SUMPRODUCT(G11:G13,I11:I13)</f>
        <v>2.8826073524868705</v>
      </c>
      <c r="I14" s="27"/>
    </row>
    <row r="15" spans="1:9" ht="13.8" thickBot="1" x14ac:dyDescent="0.3">
      <c r="C15" s="20"/>
      <c r="D15" s="21" t="s">
        <v>15</v>
      </c>
      <c r="E15" s="21" t="str">
        <f>IF(E14=MAX(E14:G14),"Yes","")</f>
        <v>Yes</v>
      </c>
      <c r="F15" s="21" t="str">
        <f>IF(F14=MAX(E14:G14),"Yes","")</f>
        <v/>
      </c>
      <c r="G15" s="21" t="str">
        <f>IF(G14=MAX(E14:G14),"Yes","")</f>
        <v/>
      </c>
      <c r="H15" s="21"/>
      <c r="I15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86519-246F-446A-ACF8-8A599D6FE14A}">
  <dimension ref="A1:K67"/>
  <sheetViews>
    <sheetView workbookViewId="0">
      <selection activeCell="A2" sqref="A2"/>
    </sheetView>
  </sheetViews>
  <sheetFormatPr defaultColWidth="12.6328125" defaultRowHeight="13.2" x14ac:dyDescent="0.25"/>
  <cols>
    <col min="1" max="1" width="2.6328125" style="1" customWidth="1"/>
    <col min="2" max="2" width="4.6328125" style="1" customWidth="1"/>
    <col min="3" max="16384" width="12.6328125" style="1"/>
  </cols>
  <sheetData>
    <row r="1" spans="1:11" x14ac:dyDescent="0.25">
      <c r="A1" s="3" t="s">
        <v>47</v>
      </c>
      <c r="B1" s="3"/>
    </row>
    <row r="2" spans="1:11" ht="13.8" thickBot="1" x14ac:dyDescent="0.3"/>
    <row r="3" spans="1:11" x14ac:dyDescent="0.25">
      <c r="B3" s="1">
        <v>1</v>
      </c>
      <c r="C3" s="11" t="s">
        <v>1</v>
      </c>
      <c r="D3" s="12" t="s">
        <v>0</v>
      </c>
      <c r="E3" s="12" t="s">
        <v>21</v>
      </c>
      <c r="F3" s="12" t="s">
        <v>22</v>
      </c>
      <c r="G3" s="12" t="s">
        <v>23</v>
      </c>
      <c r="H3" s="12" t="s">
        <v>27</v>
      </c>
      <c r="I3" s="33" t="s">
        <v>30</v>
      </c>
    </row>
    <row r="4" spans="1:11" x14ac:dyDescent="0.25">
      <c r="C4" s="18"/>
      <c r="I4" s="27"/>
    </row>
    <row r="5" spans="1:11" x14ac:dyDescent="0.25">
      <c r="C5" s="18" t="s">
        <v>16</v>
      </c>
      <c r="D5" s="1">
        <v>20</v>
      </c>
      <c r="E5" s="1">
        <v>85</v>
      </c>
      <c r="F5" s="1">
        <v>80</v>
      </c>
      <c r="G5" s="1">
        <v>80</v>
      </c>
      <c r="H5" s="1">
        <v>85</v>
      </c>
      <c r="I5" s="27">
        <v>90</v>
      </c>
    </row>
    <row r="6" spans="1:11" x14ac:dyDescent="0.25">
      <c r="C6" s="18" t="s">
        <v>17</v>
      </c>
      <c r="D6" s="1">
        <v>10</v>
      </c>
      <c r="E6" s="1">
        <v>90</v>
      </c>
      <c r="F6" s="1">
        <v>90</v>
      </c>
      <c r="G6" s="1">
        <v>90</v>
      </c>
      <c r="H6" s="1">
        <v>70</v>
      </c>
      <c r="I6" s="27">
        <v>90</v>
      </c>
    </row>
    <row r="7" spans="1:11" x14ac:dyDescent="0.25">
      <c r="C7" s="18" t="s">
        <v>24</v>
      </c>
      <c r="D7" s="1">
        <v>30</v>
      </c>
      <c r="E7" s="1">
        <v>60</v>
      </c>
      <c r="F7" s="1">
        <v>55</v>
      </c>
      <c r="G7" s="1">
        <v>55</v>
      </c>
      <c r="H7" s="1">
        <v>30</v>
      </c>
      <c r="I7" s="27">
        <v>65</v>
      </c>
    </row>
    <row r="8" spans="1:11" x14ac:dyDescent="0.25">
      <c r="C8" s="18" t="s">
        <v>19</v>
      </c>
      <c r="D8" s="1">
        <v>40</v>
      </c>
      <c r="E8" s="1">
        <v>80</v>
      </c>
      <c r="F8" s="1">
        <v>55</v>
      </c>
      <c r="G8" s="1">
        <v>40</v>
      </c>
      <c r="H8" s="1" t="s">
        <v>34</v>
      </c>
      <c r="I8" s="27">
        <v>70</v>
      </c>
    </row>
    <row r="9" spans="1:11" x14ac:dyDescent="0.25">
      <c r="C9" s="18" t="s">
        <v>18</v>
      </c>
      <c r="D9" s="1" t="s">
        <v>25</v>
      </c>
      <c r="E9" s="1" t="s">
        <v>26</v>
      </c>
      <c r="F9" s="1" t="s">
        <v>26</v>
      </c>
      <c r="G9" s="1" t="s">
        <v>26</v>
      </c>
      <c r="H9" s="1" t="s">
        <v>35</v>
      </c>
      <c r="I9" s="27" t="s">
        <v>26</v>
      </c>
    </row>
    <row r="10" spans="1:11" ht="13.8" thickBot="1" x14ac:dyDescent="0.3">
      <c r="C10" s="20" t="s">
        <v>20</v>
      </c>
      <c r="D10" s="21" t="s">
        <v>32</v>
      </c>
      <c r="E10" s="21" t="s">
        <v>31</v>
      </c>
      <c r="F10" s="21" t="s">
        <v>31</v>
      </c>
      <c r="G10" s="21" t="s">
        <v>31</v>
      </c>
      <c r="H10" s="21" t="s">
        <v>33</v>
      </c>
      <c r="I10" s="22" t="s">
        <v>31</v>
      </c>
    </row>
    <row r="12" spans="1:11" x14ac:dyDescent="0.25">
      <c r="C12" s="2" t="s">
        <v>36</v>
      </c>
    </row>
    <row r="13" spans="1:11" x14ac:dyDescent="0.25">
      <c r="C13" s="2" t="s">
        <v>41</v>
      </c>
    </row>
    <row r="14" spans="1:11" ht="13.8" thickBot="1" x14ac:dyDescent="0.3"/>
    <row r="15" spans="1:11" x14ac:dyDescent="0.25">
      <c r="B15" s="1">
        <v>2</v>
      </c>
      <c r="C15" s="11" t="str">
        <f>C3</f>
        <v>Criteria</v>
      </c>
      <c r="D15" s="12" t="str">
        <f>D3</f>
        <v>Weights</v>
      </c>
      <c r="E15" s="12" t="str">
        <f>E3</f>
        <v>CandidateA</v>
      </c>
      <c r="F15" s="12" t="str">
        <f>F3</f>
        <v>CandidateB</v>
      </c>
      <c r="G15" s="12" t="str">
        <f>G3</f>
        <v>CandidateC</v>
      </c>
      <c r="H15" s="12" t="str">
        <f>I3</f>
        <v>CandidateE</v>
      </c>
      <c r="I15" s="12"/>
      <c r="J15" s="12"/>
      <c r="K15" s="14"/>
    </row>
    <row r="16" spans="1:11" x14ac:dyDescent="0.25">
      <c r="C16" s="18"/>
      <c r="I16" s="1" t="s">
        <v>28</v>
      </c>
      <c r="J16" s="1" t="s">
        <v>29</v>
      </c>
      <c r="K16" s="27" t="s">
        <v>37</v>
      </c>
    </row>
    <row r="17" spans="2:11" x14ac:dyDescent="0.25">
      <c r="C17" s="18" t="str">
        <f>C5</f>
        <v>Experience</v>
      </c>
      <c r="D17" s="1">
        <f>D5</f>
        <v>20</v>
      </c>
      <c r="E17" s="1">
        <f>E5</f>
        <v>85</v>
      </c>
      <c r="F17" s="1">
        <f>F5</f>
        <v>80</v>
      </c>
      <c r="G17" s="1">
        <f>G5</f>
        <v>80</v>
      </c>
      <c r="H17" s="1">
        <f>I5</f>
        <v>90</v>
      </c>
      <c r="I17" s="1">
        <f>MAX(E17:H17)</f>
        <v>90</v>
      </c>
      <c r="J17" s="1">
        <f>MIN(E17:H17)</f>
        <v>80</v>
      </c>
      <c r="K17" s="27">
        <f>I17-J17</f>
        <v>10</v>
      </c>
    </row>
    <row r="18" spans="2:11" x14ac:dyDescent="0.25">
      <c r="C18" s="18" t="str">
        <f>C6</f>
        <v>References</v>
      </c>
      <c r="D18" s="1">
        <f t="shared" ref="D18:D20" si="0">D6</f>
        <v>10</v>
      </c>
      <c r="E18" s="1">
        <f t="shared" ref="E18:G20" si="1">E6</f>
        <v>90</v>
      </c>
      <c r="F18" s="1">
        <f t="shared" si="1"/>
        <v>90</v>
      </c>
      <c r="G18" s="1">
        <f t="shared" si="1"/>
        <v>90</v>
      </c>
      <c r="H18" s="1">
        <f>I6</f>
        <v>90</v>
      </c>
      <c r="I18" s="1">
        <f t="shared" ref="I18:I20" si="2">MAX(E18:H18)</f>
        <v>90</v>
      </c>
      <c r="J18" s="1">
        <f t="shared" ref="J18:J20" si="3">MIN(E18:H18)</f>
        <v>90</v>
      </c>
      <c r="K18" s="27">
        <f>I18-J18</f>
        <v>0</v>
      </c>
    </row>
    <row r="19" spans="2:11" x14ac:dyDescent="0.25">
      <c r="C19" s="18" t="str">
        <f>C7</f>
        <v>Letter</v>
      </c>
      <c r="D19" s="1">
        <f t="shared" si="0"/>
        <v>30</v>
      </c>
      <c r="E19" s="1">
        <f t="shared" si="1"/>
        <v>60</v>
      </c>
      <c r="F19" s="1">
        <f t="shared" si="1"/>
        <v>55</v>
      </c>
      <c r="G19" s="1">
        <f t="shared" si="1"/>
        <v>55</v>
      </c>
      <c r="H19" s="1">
        <f>I7</f>
        <v>65</v>
      </c>
      <c r="I19" s="1">
        <f t="shared" si="2"/>
        <v>65</v>
      </c>
      <c r="J19" s="1">
        <f t="shared" si="3"/>
        <v>55</v>
      </c>
      <c r="K19" s="27">
        <f>I19-J19</f>
        <v>10</v>
      </c>
    </row>
    <row r="20" spans="2:11" ht="13.8" thickBot="1" x14ac:dyDescent="0.3">
      <c r="C20" s="20" t="str">
        <f>C8</f>
        <v>Interview</v>
      </c>
      <c r="D20" s="21">
        <f t="shared" si="0"/>
        <v>40</v>
      </c>
      <c r="E20" s="21">
        <f t="shared" si="1"/>
        <v>80</v>
      </c>
      <c r="F20" s="21">
        <f t="shared" si="1"/>
        <v>55</v>
      </c>
      <c r="G20" s="21">
        <f t="shared" si="1"/>
        <v>40</v>
      </c>
      <c r="H20" s="21">
        <f>I8</f>
        <v>70</v>
      </c>
      <c r="I20" s="21">
        <f t="shared" si="2"/>
        <v>80</v>
      </c>
      <c r="J20" s="21">
        <f t="shared" si="3"/>
        <v>40</v>
      </c>
      <c r="K20" s="22">
        <f>I20-J20</f>
        <v>40</v>
      </c>
    </row>
    <row r="22" spans="2:11" x14ac:dyDescent="0.25">
      <c r="C22" s="2" t="s">
        <v>38</v>
      </c>
    </row>
    <row r="23" spans="2:11" x14ac:dyDescent="0.25">
      <c r="C23" s="2" t="s">
        <v>39</v>
      </c>
    </row>
    <row r="24" spans="2:11" ht="13.8" thickBot="1" x14ac:dyDescent="0.3"/>
    <row r="25" spans="2:11" x14ac:dyDescent="0.25">
      <c r="B25" s="1">
        <v>3</v>
      </c>
      <c r="C25" s="11" t="str">
        <f>C15</f>
        <v>Criteria</v>
      </c>
      <c r="D25" s="12" t="str">
        <f t="shared" ref="D25:H25" si="4">D15</f>
        <v>Weights</v>
      </c>
      <c r="E25" s="12" t="str">
        <f t="shared" si="4"/>
        <v>CandidateA</v>
      </c>
      <c r="F25" s="12" t="str">
        <f t="shared" si="4"/>
        <v>CandidateB</v>
      </c>
      <c r="G25" s="12" t="str">
        <f t="shared" si="4"/>
        <v>CandidateC</v>
      </c>
      <c r="H25" s="12" t="str">
        <f t="shared" si="4"/>
        <v>CandidateE</v>
      </c>
      <c r="I25" s="12"/>
      <c r="J25" s="12"/>
      <c r="K25" s="14"/>
    </row>
    <row r="26" spans="2:11" x14ac:dyDescent="0.25">
      <c r="C26" s="18"/>
      <c r="I26" s="1" t="str">
        <f t="shared" ref="C26:J27" si="5">I16</f>
        <v>Max</v>
      </c>
      <c r="J26" s="1" t="str">
        <f t="shared" si="5"/>
        <v>Min</v>
      </c>
      <c r="K26" s="27" t="s">
        <v>37</v>
      </c>
    </row>
    <row r="27" spans="2:11" x14ac:dyDescent="0.25">
      <c r="C27" s="18" t="str">
        <f t="shared" si="5"/>
        <v>Experience</v>
      </c>
      <c r="D27" s="1">
        <f t="shared" ref="D27" si="6">D17</f>
        <v>20</v>
      </c>
      <c r="E27" s="1">
        <f t="shared" si="5"/>
        <v>85</v>
      </c>
      <c r="F27" s="1">
        <f t="shared" si="5"/>
        <v>80</v>
      </c>
      <c r="G27" s="1">
        <f t="shared" si="5"/>
        <v>80</v>
      </c>
      <c r="H27" s="1">
        <f t="shared" si="5"/>
        <v>90</v>
      </c>
      <c r="I27" s="1">
        <f>MAX(E27:H27)</f>
        <v>90</v>
      </c>
      <c r="J27" s="1">
        <f>MIN(E27:H27)</f>
        <v>80</v>
      </c>
      <c r="K27" s="27">
        <f>I27-J27</f>
        <v>10</v>
      </c>
    </row>
    <row r="28" spans="2:11" x14ac:dyDescent="0.25">
      <c r="C28" s="18" t="str">
        <f t="shared" ref="C28:J29" si="7">C19</f>
        <v>Letter</v>
      </c>
      <c r="D28" s="1">
        <f t="shared" si="7"/>
        <v>30</v>
      </c>
      <c r="E28" s="1">
        <f t="shared" si="7"/>
        <v>60</v>
      </c>
      <c r="F28" s="1">
        <f t="shared" si="7"/>
        <v>55</v>
      </c>
      <c r="G28" s="1">
        <f t="shared" si="7"/>
        <v>55</v>
      </c>
      <c r="H28" s="1">
        <f t="shared" si="7"/>
        <v>65</v>
      </c>
      <c r="I28" s="1">
        <f t="shared" si="7"/>
        <v>65</v>
      </c>
      <c r="J28" s="1">
        <f t="shared" si="7"/>
        <v>55</v>
      </c>
      <c r="K28" s="27">
        <f t="shared" ref="K28:K29" si="8">I28-J28</f>
        <v>10</v>
      </c>
    </row>
    <row r="29" spans="2:11" x14ac:dyDescent="0.25">
      <c r="C29" s="18" t="str">
        <f t="shared" si="7"/>
        <v>Interview</v>
      </c>
      <c r="D29" s="1">
        <f t="shared" si="7"/>
        <v>40</v>
      </c>
      <c r="E29" s="1">
        <f t="shared" si="7"/>
        <v>80</v>
      </c>
      <c r="F29" s="1">
        <f t="shared" si="7"/>
        <v>55</v>
      </c>
      <c r="G29" s="1">
        <f t="shared" si="7"/>
        <v>40</v>
      </c>
      <c r="H29" s="1">
        <f t="shared" si="7"/>
        <v>70</v>
      </c>
      <c r="I29" s="1">
        <f t="shared" si="7"/>
        <v>80</v>
      </c>
      <c r="J29" s="1">
        <f t="shared" si="7"/>
        <v>40</v>
      </c>
      <c r="K29" s="27">
        <f t="shared" si="8"/>
        <v>40</v>
      </c>
    </row>
    <row r="30" spans="2:11" x14ac:dyDescent="0.25">
      <c r="C30" s="32" t="s">
        <v>40</v>
      </c>
      <c r="K30" s="27"/>
    </row>
    <row r="31" spans="2:11" x14ac:dyDescent="0.25">
      <c r="C31" s="18" t="str">
        <f>C27</f>
        <v>Experience</v>
      </c>
      <c r="D31" s="1">
        <f>D27</f>
        <v>20</v>
      </c>
      <c r="E31" s="1">
        <f>(E27-J27)/K27</f>
        <v>0.5</v>
      </c>
      <c r="F31" s="1">
        <f>(F27-J27)/K27</f>
        <v>0</v>
      </c>
      <c r="G31" s="1">
        <f>(G27-J27)/K27</f>
        <v>0</v>
      </c>
      <c r="H31" s="1">
        <f>(H27-J27)/K27</f>
        <v>1</v>
      </c>
      <c r="K31" s="27"/>
    </row>
    <row r="32" spans="2:11" x14ac:dyDescent="0.25">
      <c r="C32" s="18" t="str">
        <f t="shared" ref="C32:D33" si="9">C28</f>
        <v>Letter</v>
      </c>
      <c r="D32" s="1">
        <f t="shared" si="9"/>
        <v>30</v>
      </c>
      <c r="E32" s="1">
        <f t="shared" ref="E32:E33" si="10">(E28-J28)/K28</f>
        <v>0.5</v>
      </c>
      <c r="F32" s="1">
        <f t="shared" ref="F32:F33" si="11">(F28-J28)/K28</f>
        <v>0</v>
      </c>
      <c r="G32" s="1">
        <f t="shared" ref="G32:G33" si="12">(G28-J28)/K28</f>
        <v>0</v>
      </c>
      <c r="H32" s="1">
        <f t="shared" ref="H32:H33" si="13">(H28-J28)/K28</f>
        <v>1</v>
      </c>
      <c r="K32" s="27"/>
    </row>
    <row r="33" spans="2:11" ht="13.8" thickBot="1" x14ac:dyDescent="0.3">
      <c r="C33" s="20" t="str">
        <f t="shared" si="9"/>
        <v>Interview</v>
      </c>
      <c r="D33" s="21">
        <f t="shared" si="9"/>
        <v>40</v>
      </c>
      <c r="E33" s="21">
        <f t="shared" si="10"/>
        <v>1</v>
      </c>
      <c r="F33" s="21">
        <f t="shared" si="11"/>
        <v>0.375</v>
      </c>
      <c r="G33" s="21">
        <f t="shared" si="12"/>
        <v>0</v>
      </c>
      <c r="H33" s="21">
        <f t="shared" si="13"/>
        <v>0.75</v>
      </c>
      <c r="I33" s="21"/>
      <c r="J33" s="21"/>
      <c r="K33" s="22"/>
    </row>
    <row r="35" spans="2:11" x14ac:dyDescent="0.25">
      <c r="C35" s="2" t="s">
        <v>43</v>
      </c>
    </row>
    <row r="36" spans="2:11" ht="13.8" thickBot="1" x14ac:dyDescent="0.3"/>
    <row r="37" spans="2:11" x14ac:dyDescent="0.25">
      <c r="B37" s="1">
        <v>4</v>
      </c>
      <c r="C37" s="11" t="str">
        <f>C25</f>
        <v>Criteria</v>
      </c>
      <c r="D37" s="12" t="str">
        <f>D25</f>
        <v>Weights</v>
      </c>
      <c r="E37" s="12" t="str">
        <f>E25</f>
        <v>CandidateA</v>
      </c>
      <c r="F37" s="12" t="str">
        <f>F25</f>
        <v>CandidateB</v>
      </c>
      <c r="G37" s="12" t="str">
        <f>H25</f>
        <v>CandidateE</v>
      </c>
      <c r="H37" s="12"/>
      <c r="I37" s="12"/>
      <c r="J37" s="14"/>
    </row>
    <row r="38" spans="2:11" x14ac:dyDescent="0.25">
      <c r="C38" s="18"/>
      <c r="H38" s="1" t="s">
        <v>28</v>
      </c>
      <c r="I38" s="1" t="s">
        <v>29</v>
      </c>
      <c r="J38" s="27" t="s">
        <v>37</v>
      </c>
    </row>
    <row r="39" spans="2:11" x14ac:dyDescent="0.25">
      <c r="C39" s="18" t="str">
        <f t="shared" ref="C39:F41" si="14">C27</f>
        <v>Experience</v>
      </c>
      <c r="D39" s="1">
        <f t="shared" si="14"/>
        <v>20</v>
      </c>
      <c r="E39" s="1">
        <f t="shared" si="14"/>
        <v>85</v>
      </c>
      <c r="F39" s="1">
        <f t="shared" si="14"/>
        <v>80</v>
      </c>
      <c r="G39" s="1">
        <f>H27</f>
        <v>90</v>
      </c>
      <c r="H39" s="1">
        <f>MAX(E39:G39)</f>
        <v>90</v>
      </c>
      <c r="I39" s="1">
        <f>MIN(E39:G39)</f>
        <v>80</v>
      </c>
      <c r="J39" s="27">
        <f>H39-I39</f>
        <v>10</v>
      </c>
    </row>
    <row r="40" spans="2:11" x14ac:dyDescent="0.25">
      <c r="C40" s="18" t="str">
        <f t="shared" si="14"/>
        <v>Letter</v>
      </c>
      <c r="D40" s="1">
        <f t="shared" si="14"/>
        <v>30</v>
      </c>
      <c r="E40" s="1">
        <f t="shared" si="14"/>
        <v>60</v>
      </c>
      <c r="F40" s="1">
        <f t="shared" si="14"/>
        <v>55</v>
      </c>
      <c r="G40" s="1">
        <f>H28</f>
        <v>65</v>
      </c>
      <c r="H40" s="1">
        <f t="shared" ref="H40:H41" si="15">MAX(E40:G40)</f>
        <v>65</v>
      </c>
      <c r="I40" s="1">
        <f t="shared" ref="I40:I41" si="16">MIN(E40:G40)</f>
        <v>55</v>
      </c>
      <c r="J40" s="27">
        <f t="shared" ref="J40:J41" si="17">H40-I40</f>
        <v>10</v>
      </c>
    </row>
    <row r="41" spans="2:11" x14ac:dyDescent="0.25">
      <c r="C41" s="18" t="str">
        <f t="shared" si="14"/>
        <v>Interview</v>
      </c>
      <c r="D41" s="1">
        <f t="shared" si="14"/>
        <v>40</v>
      </c>
      <c r="E41" s="1">
        <f t="shared" si="14"/>
        <v>80</v>
      </c>
      <c r="F41" s="1">
        <f t="shared" si="14"/>
        <v>55</v>
      </c>
      <c r="G41" s="1">
        <f>H29</f>
        <v>70</v>
      </c>
      <c r="H41" s="1">
        <f t="shared" si="15"/>
        <v>80</v>
      </c>
      <c r="I41" s="1">
        <f t="shared" si="16"/>
        <v>55</v>
      </c>
      <c r="J41" s="27">
        <f t="shared" si="17"/>
        <v>25</v>
      </c>
    </row>
    <row r="42" spans="2:11" x14ac:dyDescent="0.25">
      <c r="C42" s="32" t="str">
        <f>C30</f>
        <v>Transform Measures to X=(Measure-Min)/(Max-Min)</v>
      </c>
      <c r="J42" s="27"/>
    </row>
    <row r="43" spans="2:11" x14ac:dyDescent="0.25">
      <c r="C43" s="18" t="str">
        <f>C31</f>
        <v>Experience</v>
      </c>
      <c r="D43" s="1">
        <f>D39</f>
        <v>20</v>
      </c>
      <c r="E43" s="1">
        <f>(E39-I39)/J39</f>
        <v>0.5</v>
      </c>
      <c r="F43" s="1">
        <f>(F39-I39)/J39</f>
        <v>0</v>
      </c>
      <c r="G43" s="1">
        <f>(G39-I39)/J39</f>
        <v>1</v>
      </c>
      <c r="J43" s="27"/>
    </row>
    <row r="44" spans="2:11" x14ac:dyDescent="0.25">
      <c r="C44" s="18" t="str">
        <f>C32</f>
        <v>Letter</v>
      </c>
      <c r="D44" s="1">
        <f t="shared" ref="D44" si="18">D40</f>
        <v>30</v>
      </c>
      <c r="E44" s="1">
        <f t="shared" ref="E44:E45" si="19">(E40-I40)/J40</f>
        <v>0.5</v>
      </c>
      <c r="F44" s="1">
        <f t="shared" ref="F44:F45" si="20">(F40-I40)/J40</f>
        <v>0</v>
      </c>
      <c r="G44" s="1">
        <f t="shared" ref="G44:G45" si="21">(G40-I40)/J40</f>
        <v>1</v>
      </c>
      <c r="J44" s="27"/>
    </row>
    <row r="45" spans="2:11" ht="13.8" thickBot="1" x14ac:dyDescent="0.3">
      <c r="C45" s="20" t="str">
        <f>C33</f>
        <v>Interview</v>
      </c>
      <c r="D45" s="21">
        <f t="shared" ref="D45" si="22">D41</f>
        <v>40</v>
      </c>
      <c r="E45" s="21">
        <f t="shared" si="19"/>
        <v>1</v>
      </c>
      <c r="F45" s="21">
        <f t="shared" si="20"/>
        <v>0</v>
      </c>
      <c r="G45" s="21">
        <f t="shared" si="21"/>
        <v>0.6</v>
      </c>
      <c r="H45" s="21"/>
      <c r="I45" s="21"/>
      <c r="J45" s="22"/>
    </row>
    <row r="47" spans="2:11" x14ac:dyDescent="0.25">
      <c r="C47" s="2" t="s">
        <v>42</v>
      </c>
    </row>
    <row r="48" spans="2:11" ht="13.8" thickBot="1" x14ac:dyDescent="0.3"/>
    <row r="49" spans="2:9" x14ac:dyDescent="0.25">
      <c r="B49" s="1">
        <v>5</v>
      </c>
      <c r="C49" s="11" t="str">
        <f>C37</f>
        <v>Criteria</v>
      </c>
      <c r="D49" s="12" t="str">
        <f>D37</f>
        <v>Weights</v>
      </c>
      <c r="E49" s="12" t="str">
        <f t="shared" ref="E49" si="23">E37</f>
        <v>CandidateA</v>
      </c>
      <c r="F49" s="12" t="str">
        <f>G37</f>
        <v>CandidateE</v>
      </c>
      <c r="G49" s="12"/>
      <c r="H49" s="12"/>
      <c r="I49" s="14"/>
    </row>
    <row r="50" spans="2:9" x14ac:dyDescent="0.25">
      <c r="C50" s="18"/>
      <c r="G50" s="1" t="s">
        <v>28</v>
      </c>
      <c r="H50" s="1" t="s">
        <v>29</v>
      </c>
      <c r="I50" s="27" t="s">
        <v>37</v>
      </c>
    </row>
    <row r="51" spans="2:9" x14ac:dyDescent="0.25">
      <c r="C51" s="18" t="str">
        <f>C5</f>
        <v>Experience</v>
      </c>
      <c r="D51" s="1">
        <f t="shared" ref="D51:E51" si="24">D39</f>
        <v>20</v>
      </c>
      <c r="E51" s="1">
        <f t="shared" si="24"/>
        <v>85</v>
      </c>
      <c r="F51" s="1">
        <f>G39</f>
        <v>90</v>
      </c>
      <c r="G51" s="1">
        <f>MAX(E51:F51)</f>
        <v>90</v>
      </c>
      <c r="H51" s="1">
        <f>MIN(E51:F51)</f>
        <v>85</v>
      </c>
      <c r="I51" s="27">
        <f>G51-H51</f>
        <v>5</v>
      </c>
    </row>
    <row r="52" spans="2:9" x14ac:dyDescent="0.25">
      <c r="C52" s="18" t="str">
        <f>C7</f>
        <v>Letter</v>
      </c>
      <c r="D52" s="1">
        <f t="shared" ref="D52:E52" si="25">D40</f>
        <v>30</v>
      </c>
      <c r="E52" s="1">
        <f t="shared" si="25"/>
        <v>60</v>
      </c>
      <c r="F52" s="1">
        <f>G40</f>
        <v>65</v>
      </c>
      <c r="G52" s="1">
        <f t="shared" ref="G52:G53" si="26">MAX(E52:F52)</f>
        <v>65</v>
      </c>
      <c r="H52" s="1">
        <f t="shared" ref="H52:H53" si="27">MIN(E52:F52)</f>
        <v>60</v>
      </c>
      <c r="I52" s="27">
        <f t="shared" ref="I52:I53" si="28">G52-H52</f>
        <v>5</v>
      </c>
    </row>
    <row r="53" spans="2:9" x14ac:dyDescent="0.25">
      <c r="C53" s="18" t="str">
        <f>C8</f>
        <v>Interview</v>
      </c>
      <c r="D53" s="1">
        <f t="shared" ref="D53:E53" si="29">D41</f>
        <v>40</v>
      </c>
      <c r="E53" s="1">
        <f t="shared" si="29"/>
        <v>80</v>
      </c>
      <c r="F53" s="1">
        <f>G41</f>
        <v>70</v>
      </c>
      <c r="G53" s="1">
        <f t="shared" si="26"/>
        <v>80</v>
      </c>
      <c r="H53" s="1">
        <f t="shared" si="27"/>
        <v>70</v>
      </c>
      <c r="I53" s="27">
        <f t="shared" si="28"/>
        <v>10</v>
      </c>
    </row>
    <row r="54" spans="2:9" x14ac:dyDescent="0.25">
      <c r="C54" s="32" t="str">
        <f>C42</f>
        <v>Transform Measures to X=(Measure-Min)/(Max-Min)</v>
      </c>
      <c r="I54" s="27"/>
    </row>
    <row r="55" spans="2:9" x14ac:dyDescent="0.25">
      <c r="C55" s="18" t="str">
        <f>C51</f>
        <v>Experience</v>
      </c>
      <c r="D55" s="1">
        <f>D51</f>
        <v>20</v>
      </c>
      <c r="E55" s="1">
        <f>(E51-H51)/I51</f>
        <v>0</v>
      </c>
      <c r="F55" s="1">
        <f>(F51-H51)/I51</f>
        <v>1</v>
      </c>
      <c r="I55" s="27"/>
    </row>
    <row r="56" spans="2:9" x14ac:dyDescent="0.25">
      <c r="C56" s="18" t="str">
        <f t="shared" ref="C56:D57" si="30">C52</f>
        <v>Letter</v>
      </c>
      <c r="D56" s="1">
        <f t="shared" si="30"/>
        <v>30</v>
      </c>
      <c r="E56" s="1">
        <f t="shared" ref="E56:E57" si="31">(E52-H52)/I52</f>
        <v>0</v>
      </c>
      <c r="F56" s="1">
        <f t="shared" ref="F56:F57" si="32">(F52-H52)/I52</f>
        <v>1</v>
      </c>
      <c r="I56" s="27"/>
    </row>
    <row r="57" spans="2:9" ht="13.8" thickBot="1" x14ac:dyDescent="0.3">
      <c r="C57" s="20" t="str">
        <f t="shared" si="30"/>
        <v>Interview</v>
      </c>
      <c r="D57" s="21">
        <f t="shared" si="30"/>
        <v>40</v>
      </c>
      <c r="E57" s="21">
        <f t="shared" si="31"/>
        <v>1</v>
      </c>
      <c r="F57" s="21">
        <f t="shared" si="32"/>
        <v>0</v>
      </c>
      <c r="G57" s="21"/>
      <c r="H57" s="21"/>
      <c r="I57" s="22"/>
    </row>
    <row r="59" spans="2:9" x14ac:dyDescent="0.25">
      <c r="C59" s="2" t="s">
        <v>45</v>
      </c>
    </row>
    <row r="60" spans="2:9" ht="13.8" thickBot="1" x14ac:dyDescent="0.3"/>
    <row r="61" spans="2:9" x14ac:dyDescent="0.25">
      <c r="B61" s="1">
        <v>6</v>
      </c>
      <c r="C61" s="11" t="str">
        <f>C49</f>
        <v>Criteria</v>
      </c>
      <c r="D61" s="12" t="str">
        <f t="shared" ref="D61:F61" si="33">D49</f>
        <v>Weights</v>
      </c>
      <c r="E61" s="12" t="str">
        <f t="shared" si="33"/>
        <v>CandidateA</v>
      </c>
      <c r="F61" s="12" t="str">
        <f t="shared" si="33"/>
        <v>CandidateE</v>
      </c>
      <c r="G61" s="12"/>
      <c r="H61" s="14"/>
    </row>
    <row r="62" spans="2:9" x14ac:dyDescent="0.25">
      <c r="C62" s="18"/>
      <c r="G62" s="1" t="s">
        <v>5</v>
      </c>
      <c r="H62" s="27" t="s">
        <v>44</v>
      </c>
    </row>
    <row r="63" spans="2:9" x14ac:dyDescent="0.25">
      <c r="C63" s="18" t="str">
        <f t="shared" ref="C63:F63" si="34">C51</f>
        <v>Experience</v>
      </c>
      <c r="D63" s="1">
        <f t="shared" si="34"/>
        <v>20</v>
      </c>
      <c r="E63" s="1">
        <f t="shared" si="34"/>
        <v>85</v>
      </c>
      <c r="F63" s="1">
        <f t="shared" si="34"/>
        <v>90</v>
      </c>
      <c r="G63" s="1">
        <f>SUM(E63:F63)</f>
        <v>175</v>
      </c>
      <c r="H63" s="27">
        <f>D63/G63</f>
        <v>0.11428571428571428</v>
      </c>
    </row>
    <row r="64" spans="2:9" x14ac:dyDescent="0.25">
      <c r="C64" s="18" t="str">
        <f t="shared" ref="C64:F64" si="35">C52</f>
        <v>Letter</v>
      </c>
      <c r="D64" s="1">
        <f t="shared" si="35"/>
        <v>30</v>
      </c>
      <c r="E64" s="1">
        <f t="shared" si="35"/>
        <v>60</v>
      </c>
      <c r="F64" s="1">
        <f t="shared" si="35"/>
        <v>65</v>
      </c>
      <c r="G64" s="1">
        <f t="shared" ref="G64:G65" si="36">SUM(E64:F64)</f>
        <v>125</v>
      </c>
      <c r="H64" s="27">
        <f t="shared" ref="H64:H65" si="37">D64/G64</f>
        <v>0.24</v>
      </c>
    </row>
    <row r="65" spans="3:8" x14ac:dyDescent="0.25">
      <c r="C65" s="18" t="str">
        <f t="shared" ref="C65:F65" si="38">C53</f>
        <v>Interview</v>
      </c>
      <c r="D65" s="1">
        <f t="shared" si="38"/>
        <v>40</v>
      </c>
      <c r="E65" s="1">
        <f t="shared" si="38"/>
        <v>80</v>
      </c>
      <c r="F65" s="1">
        <f t="shared" si="38"/>
        <v>70</v>
      </c>
      <c r="G65" s="1">
        <f t="shared" si="36"/>
        <v>150</v>
      </c>
      <c r="H65" s="27">
        <f t="shared" si="37"/>
        <v>0.26666666666666666</v>
      </c>
    </row>
    <row r="66" spans="3:8" x14ac:dyDescent="0.25">
      <c r="C66" s="32" t="s">
        <v>46</v>
      </c>
      <c r="E66" s="1">
        <f>SUMPRODUCT(E63:E65,H63:H65)</f>
        <v>45.447619047619042</v>
      </c>
      <c r="F66" s="1">
        <f>SUMPRODUCT(F63:F65,H63:H65)</f>
        <v>44.552380952380958</v>
      </c>
      <c r="H66" s="27"/>
    </row>
    <row r="67" spans="3:8" ht="13.8" thickBot="1" x14ac:dyDescent="0.3">
      <c r="C67" s="20" t="s">
        <v>15</v>
      </c>
      <c r="D67" s="21"/>
      <c r="E67" s="21" t="s">
        <v>26</v>
      </c>
      <c r="F67" s="21"/>
      <c r="G67" s="21"/>
      <c r="H67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Lecture</vt:lpstr>
      <vt:lpstr>Example1</vt:lpstr>
      <vt:lpstr>Example2</vt:lpstr>
      <vt:lpstr>Example3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Harper</dc:creator>
  <cp:lastModifiedBy>Michael Harper</cp:lastModifiedBy>
  <dcterms:created xsi:type="dcterms:W3CDTF">2018-03-02T23:41:45Z</dcterms:created>
  <dcterms:modified xsi:type="dcterms:W3CDTF">2019-03-10T06:31:38Z</dcterms:modified>
</cp:coreProperties>
</file>