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_A2-Courses\_G-DA-6640-Spring-2019\Topic1-DA-Introduction-2019\DA-2019-Bayesian\"/>
    </mc:Choice>
  </mc:AlternateContent>
  <xr:revisionPtr revIDLastSave="0" documentId="13_ncr:1_{D573C319-4708-490E-B6AE-AC0094BE7B31}" xr6:coauthVersionLast="40" xr6:coauthVersionMax="40" xr10:uidLastSave="{00000000-0000-0000-0000-000000000000}"/>
  <bookViews>
    <workbookView xWindow="-108" yWindow="-108" windowWidth="23256" windowHeight="12576" xr2:uid="{AC1DD028-F04F-4AF2-BDCF-F78092CD3854}"/>
  </bookViews>
  <sheets>
    <sheet name="Lec-2019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6" i="6" l="1"/>
  <c r="AB35" i="6"/>
  <c r="Y36" i="6"/>
  <c r="Y35" i="6"/>
  <c r="Y34" i="6"/>
  <c r="AC29" i="6"/>
  <c r="AC28" i="6"/>
  <c r="AC23" i="6"/>
  <c r="AC22" i="6"/>
  <c r="AC17" i="6"/>
  <c r="AC16" i="6"/>
  <c r="AB29" i="6"/>
  <c r="AB28" i="6"/>
  <c r="AB23" i="6"/>
  <c r="AB22" i="6"/>
  <c r="AB17" i="6"/>
  <c r="AB16" i="6"/>
  <c r="AA30" i="6"/>
  <c r="Z30" i="6"/>
  <c r="Y30" i="6"/>
  <c r="AA24" i="6"/>
  <c r="Z24" i="6"/>
  <c r="Y24" i="6"/>
  <c r="AA18" i="6"/>
  <c r="Z18" i="6"/>
  <c r="Y18" i="6"/>
  <c r="X28" i="6"/>
  <c r="Y28" i="6"/>
  <c r="Z28" i="6"/>
  <c r="AA28" i="6"/>
  <c r="X29" i="6"/>
  <c r="Y29" i="6"/>
  <c r="Z29" i="6"/>
  <c r="AA29" i="6"/>
  <c r="Y27" i="6"/>
  <c r="Z27" i="6"/>
  <c r="AA27" i="6"/>
  <c r="X22" i="6"/>
  <c r="Y22" i="6"/>
  <c r="Z22" i="6"/>
  <c r="AA22" i="6"/>
  <c r="X23" i="6"/>
  <c r="Y23" i="6"/>
  <c r="Z23" i="6"/>
  <c r="AA23" i="6"/>
  <c r="Y21" i="6"/>
  <c r="Z21" i="6"/>
  <c r="AA21" i="6"/>
  <c r="X16" i="6"/>
  <c r="Y16" i="6"/>
  <c r="Z16" i="6"/>
  <c r="AA16" i="6"/>
  <c r="X17" i="6"/>
  <c r="Y17" i="6"/>
  <c r="Z17" i="6"/>
  <c r="AA17" i="6"/>
  <c r="Y15" i="6"/>
  <c r="Z15" i="6"/>
  <c r="AA15" i="6"/>
  <c r="X27" i="6"/>
  <c r="X21" i="6"/>
  <c r="X15" i="6"/>
  <c r="Z35" i="6"/>
  <c r="Z34" i="6"/>
  <c r="L28" i="6"/>
  <c r="M28" i="6"/>
  <c r="N28" i="6"/>
  <c r="O28" i="6"/>
  <c r="L29" i="6"/>
  <c r="M29" i="6"/>
  <c r="N29" i="6"/>
  <c r="O29" i="6"/>
  <c r="M27" i="6"/>
  <c r="N27" i="6"/>
  <c r="O27" i="6"/>
  <c r="L27" i="6"/>
  <c r="L22" i="6"/>
  <c r="M22" i="6"/>
  <c r="N22" i="6"/>
  <c r="O22" i="6"/>
  <c r="L23" i="6"/>
  <c r="M23" i="6"/>
  <c r="N23" i="6"/>
  <c r="O23" i="6"/>
  <c r="M21" i="6"/>
  <c r="N21" i="6"/>
  <c r="O21" i="6"/>
  <c r="L21" i="6"/>
  <c r="L16" i="6"/>
  <c r="M16" i="6"/>
  <c r="N16" i="6"/>
  <c r="O16" i="6"/>
  <c r="L17" i="6"/>
  <c r="M17" i="6"/>
  <c r="N17" i="6"/>
  <c r="O17" i="6"/>
  <c r="M15" i="6"/>
  <c r="N15" i="6"/>
  <c r="O15" i="6"/>
  <c r="L15" i="6"/>
  <c r="AA9" i="6"/>
  <c r="Y9" i="6"/>
  <c r="AA8" i="6"/>
  <c r="Y8" i="6"/>
  <c r="AB8" i="6" s="1"/>
  <c r="AA7" i="6"/>
  <c r="Y7" i="6"/>
  <c r="AC7" i="6" s="1"/>
  <c r="P9" i="6"/>
  <c r="O8" i="6"/>
  <c r="O9" i="6"/>
  <c r="O7" i="6"/>
  <c r="Q7" i="6" s="1"/>
  <c r="M9" i="6"/>
  <c r="O18" i="6" s="1"/>
  <c r="M8" i="6"/>
  <c r="N18" i="6" s="1"/>
  <c r="M7" i="6"/>
  <c r="M18" i="6" s="1"/>
  <c r="P16" i="6" l="1"/>
  <c r="P17" i="6"/>
  <c r="Q17" i="6" s="1"/>
  <c r="Q9" i="6"/>
  <c r="AC9" i="6"/>
  <c r="Q8" i="6"/>
  <c r="P8" i="6"/>
  <c r="P7" i="6"/>
  <c r="AC8" i="6"/>
  <c r="AB9" i="6"/>
  <c r="AB7" i="6"/>
  <c r="P10" i="6"/>
  <c r="N34" i="6" s="1"/>
  <c r="Q10" i="6"/>
  <c r="S9" i="6" l="1"/>
  <c r="O30" i="6" s="1"/>
  <c r="N35" i="6"/>
  <c r="P35" i="6"/>
  <c r="Q16" i="6"/>
  <c r="AB10" i="6"/>
  <c r="AD8" i="6" s="1"/>
  <c r="AC10" i="6"/>
  <c r="R8" i="6"/>
  <c r="N24" i="6" s="1"/>
  <c r="R9" i="6"/>
  <c r="O24" i="6" s="1"/>
  <c r="S7" i="6"/>
  <c r="M30" i="6" s="1"/>
  <c r="R7" i="6"/>
  <c r="M24" i="6" s="1"/>
  <c r="S8" i="6"/>
  <c r="N30" i="6" s="1"/>
  <c r="AB34" i="6" l="1"/>
  <c r="P22" i="6"/>
  <c r="P23" i="6"/>
  <c r="P29" i="6"/>
  <c r="P28" i="6"/>
  <c r="AE9" i="6"/>
  <c r="AE7" i="6"/>
  <c r="AD9" i="6"/>
  <c r="AE8" i="6"/>
  <c r="AD7" i="6"/>
  <c r="Q23" i="6" l="1"/>
  <c r="Q29" i="6"/>
  <c r="M35" i="6"/>
  <c r="Q28" i="6"/>
  <c r="Q22" i="6"/>
  <c r="M34" i="6"/>
  <c r="M36" i="6" s="1"/>
  <c r="P34" i="6" l="1"/>
  <c r="P36" i="6"/>
</calcChain>
</file>

<file path=xl/sharedStrings.xml><?xml version="1.0" encoding="utf-8"?>
<sst xmlns="http://schemas.openxmlformats.org/spreadsheetml/2006/main" count="83" uniqueCount="27">
  <si>
    <t>Payoff</t>
  </si>
  <si>
    <t>EMV</t>
  </si>
  <si>
    <t>Small</t>
  </si>
  <si>
    <t>Large</t>
  </si>
  <si>
    <t>Decision</t>
  </si>
  <si>
    <t>Positive</t>
  </si>
  <si>
    <t>Negative</t>
  </si>
  <si>
    <t>EVSI</t>
  </si>
  <si>
    <t>Prior</t>
  </si>
  <si>
    <t>EPSI=</t>
  </si>
  <si>
    <t>EVSI=</t>
  </si>
  <si>
    <t>Dry</t>
  </si>
  <si>
    <t>Drill</t>
  </si>
  <si>
    <t>NoDrill</t>
  </si>
  <si>
    <t>Posterior</t>
  </si>
  <si>
    <t>EMV=</t>
  </si>
  <si>
    <t>Decision Analysis, Lecture, Spring 2019</t>
  </si>
  <si>
    <t>Small Geophysical Company</t>
  </si>
  <si>
    <t>Given</t>
  </si>
  <si>
    <t>Bayesian Table #1</t>
  </si>
  <si>
    <t>Large Geophysical Company</t>
  </si>
  <si>
    <t>Bayesian Table #2</t>
  </si>
  <si>
    <t>Positive Recommendation</t>
  </si>
  <si>
    <t>Negative Recommendation</t>
  </si>
  <si>
    <t>Marginals</t>
  </si>
  <si>
    <t>Max(EMV)</t>
  </si>
  <si>
    <t>Uniform Prior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</si>
</sst>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D5F19-0983-4BD5-90CB-38638F1CE00E}">
  <dimension ref="A1:AG66"/>
  <sheetViews>
    <sheetView tabSelected="1" zoomScale="98" zoomScaleNormal="98" workbookViewId="0">
      <selection activeCell="A2" sqref="A2"/>
    </sheetView>
  </sheetViews>
  <sheetFormatPr defaultRowHeight="13.2" x14ac:dyDescent="0.25"/>
  <cols>
    <col min="1" max="3" width="2.6328125" style="1" customWidth="1"/>
    <col min="4" max="7" width="8.7265625" style="1"/>
    <col min="8" max="11" width="2.6328125" style="1" customWidth="1"/>
    <col min="12" max="19" width="8.7265625" style="1"/>
    <col min="20" max="23" width="2.6328125" style="1" customWidth="1"/>
    <col min="24" max="31" width="8.7265625" style="1"/>
    <col min="32" max="34" width="2.6328125" style="1" customWidth="1"/>
    <col min="35" max="16384" width="8.7265625" style="1"/>
  </cols>
  <sheetData>
    <row r="1" spans="1:33" ht="13.8" thickBot="1" x14ac:dyDescent="0.3">
      <c r="A1" s="2" t="s">
        <v>16</v>
      </c>
    </row>
    <row r="2" spans="1:33" ht="13.8" thickBot="1" x14ac:dyDescent="0.3">
      <c r="U2" s="28"/>
      <c r="AG2" s="28"/>
    </row>
    <row r="3" spans="1:33" ht="13.8" thickBot="1" x14ac:dyDescent="0.3">
      <c r="B3" s="28"/>
      <c r="D3" s="1" t="s">
        <v>0</v>
      </c>
      <c r="E3" s="4" t="s">
        <v>11</v>
      </c>
      <c r="F3" s="34" t="s">
        <v>2</v>
      </c>
      <c r="G3" s="22" t="s">
        <v>3</v>
      </c>
      <c r="I3" s="28"/>
      <c r="K3" s="41" t="s">
        <v>17</v>
      </c>
      <c r="L3" s="8"/>
      <c r="M3" s="8"/>
      <c r="N3" s="8"/>
      <c r="O3" s="8"/>
      <c r="P3" s="8"/>
      <c r="Q3" s="8"/>
      <c r="R3" s="8"/>
      <c r="S3" s="9"/>
      <c r="U3" s="29"/>
      <c r="W3" s="41" t="s">
        <v>20</v>
      </c>
      <c r="X3" s="8"/>
      <c r="Y3" s="8"/>
      <c r="Z3" s="8"/>
      <c r="AA3" s="8"/>
      <c r="AB3" s="8"/>
      <c r="AC3" s="8"/>
      <c r="AD3" s="8"/>
      <c r="AE3" s="9"/>
      <c r="AG3" s="29"/>
    </row>
    <row r="4" spans="1:33" x14ac:dyDescent="0.25">
      <c r="B4" s="29"/>
      <c r="D4" s="5" t="s">
        <v>12</v>
      </c>
      <c r="E4" s="18">
        <v>-2000</v>
      </c>
      <c r="F4" s="31">
        <v>500</v>
      </c>
      <c r="G4" s="19">
        <v>3000</v>
      </c>
      <c r="I4" s="29"/>
      <c r="K4" s="7"/>
      <c r="L4" s="8"/>
      <c r="M4" s="8"/>
      <c r="N4" s="8" t="s">
        <v>19</v>
      </c>
      <c r="O4" s="8"/>
      <c r="P4" s="8"/>
      <c r="Q4" s="8"/>
      <c r="R4" s="8"/>
      <c r="S4" s="9"/>
      <c r="U4" s="29"/>
      <c r="W4" s="7"/>
      <c r="X4" s="8"/>
      <c r="Y4" s="8"/>
      <c r="Z4" s="8" t="s">
        <v>21</v>
      </c>
      <c r="AA4" s="8"/>
      <c r="AB4" s="8"/>
      <c r="AC4" s="8"/>
      <c r="AD4" s="8"/>
      <c r="AE4" s="9"/>
      <c r="AG4" s="29"/>
    </row>
    <row r="5" spans="1:33" x14ac:dyDescent="0.25">
      <c r="B5" s="29"/>
      <c r="D5" s="6" t="s">
        <v>13</v>
      </c>
      <c r="E5" s="20">
        <v>0</v>
      </c>
      <c r="F5" s="25">
        <v>0</v>
      </c>
      <c r="G5" s="21">
        <v>0</v>
      </c>
      <c r="I5" s="29"/>
      <c r="K5" s="10"/>
      <c r="L5" s="18"/>
      <c r="M5" s="31" t="s">
        <v>18</v>
      </c>
      <c r="N5" s="31" t="s">
        <v>18</v>
      </c>
      <c r="O5" s="31"/>
      <c r="P5" s="31"/>
      <c r="Q5" s="31"/>
      <c r="R5" s="5" t="s">
        <v>14</v>
      </c>
      <c r="S5" s="16" t="s">
        <v>14</v>
      </c>
      <c r="U5" s="29"/>
      <c r="W5" s="10"/>
      <c r="X5" s="18"/>
      <c r="Y5" s="31" t="s">
        <v>18</v>
      </c>
      <c r="Z5" s="31" t="s">
        <v>18</v>
      </c>
      <c r="AA5" s="31"/>
      <c r="AB5" s="31"/>
      <c r="AC5" s="31"/>
      <c r="AD5" s="5" t="s">
        <v>14</v>
      </c>
      <c r="AE5" s="16" t="s">
        <v>14</v>
      </c>
      <c r="AG5" s="29"/>
    </row>
    <row r="6" spans="1:33" ht="13.8" thickBot="1" x14ac:dyDescent="0.3">
      <c r="B6" s="29"/>
      <c r="I6" s="29"/>
      <c r="K6" s="10"/>
      <c r="L6" s="26"/>
      <c r="M6" s="5" t="s">
        <v>8</v>
      </c>
      <c r="N6" s="18" t="s">
        <v>5</v>
      </c>
      <c r="O6" s="22" t="s">
        <v>6</v>
      </c>
      <c r="P6" s="4" t="s">
        <v>5</v>
      </c>
      <c r="Q6" s="34" t="s">
        <v>6</v>
      </c>
      <c r="R6" s="6" t="s">
        <v>5</v>
      </c>
      <c r="S6" s="17" t="s">
        <v>6</v>
      </c>
      <c r="U6" s="29"/>
      <c r="W6" s="10"/>
      <c r="X6" s="26"/>
      <c r="Y6" s="5" t="s">
        <v>8</v>
      </c>
      <c r="Z6" s="18" t="s">
        <v>5</v>
      </c>
      <c r="AA6" s="22" t="s">
        <v>6</v>
      </c>
      <c r="AB6" s="4" t="s">
        <v>5</v>
      </c>
      <c r="AC6" s="34" t="s">
        <v>6</v>
      </c>
      <c r="AD6" s="6" t="s">
        <v>5</v>
      </c>
      <c r="AE6" s="17" t="s">
        <v>6</v>
      </c>
      <c r="AG6" s="29"/>
    </row>
    <row r="7" spans="1:33" ht="13.8" thickBot="1" x14ac:dyDescent="0.3">
      <c r="B7" s="30"/>
      <c r="I7" s="29"/>
      <c r="K7" s="10"/>
      <c r="L7" s="18" t="s">
        <v>11</v>
      </c>
      <c r="M7" s="35">
        <f>1/3</f>
        <v>0.33333333333333331</v>
      </c>
      <c r="N7" s="35">
        <v>0.7</v>
      </c>
      <c r="O7" s="19">
        <f>1-N7</f>
        <v>0.30000000000000004</v>
      </c>
      <c r="P7" s="18">
        <f>M7*N7</f>
        <v>0.23333333333333331</v>
      </c>
      <c r="Q7" s="19">
        <f>M7*O7</f>
        <v>0.1</v>
      </c>
      <c r="R7" s="18">
        <f>P7/P10</f>
        <v>0.30042918454935619</v>
      </c>
      <c r="S7" s="24">
        <f>Q7/Q10</f>
        <v>0.44776119402985076</v>
      </c>
      <c r="U7" s="29"/>
      <c r="W7" s="10"/>
      <c r="X7" s="18" t="s">
        <v>11</v>
      </c>
      <c r="Y7" s="35">
        <f>1/3</f>
        <v>0.33333333333333331</v>
      </c>
      <c r="Z7" s="35">
        <v>0.4</v>
      </c>
      <c r="AA7" s="19">
        <f>1-Z7</f>
        <v>0.6</v>
      </c>
      <c r="AB7" s="18">
        <f>Y7*Z7</f>
        <v>0.13333333333333333</v>
      </c>
      <c r="AC7" s="19">
        <f>Y7*AA7</f>
        <v>0.19999999999999998</v>
      </c>
      <c r="AD7" s="18">
        <f>AB7/AB10</f>
        <v>0.22988505747126439</v>
      </c>
      <c r="AE7" s="24">
        <f>AC7/AC10</f>
        <v>0.47619047619047622</v>
      </c>
      <c r="AG7" s="29"/>
    </row>
    <row r="8" spans="1:33" x14ac:dyDescent="0.25">
      <c r="B8" s="11"/>
      <c r="I8" s="29"/>
      <c r="K8" s="10"/>
      <c r="L8" s="26" t="s">
        <v>2</v>
      </c>
      <c r="M8" s="36">
        <f>1/3</f>
        <v>0.33333333333333331</v>
      </c>
      <c r="N8" s="36">
        <v>0.75</v>
      </c>
      <c r="O8" s="27">
        <f t="shared" ref="O8:O9" si="0">1-N8</f>
        <v>0.25</v>
      </c>
      <c r="P8" s="26">
        <f t="shared" ref="P8:P9" si="1">M8*N8</f>
        <v>0.25</v>
      </c>
      <c r="Q8" s="27">
        <f t="shared" ref="Q8:Q9" si="2">M8*O8</f>
        <v>8.3333333333333329E-2</v>
      </c>
      <c r="R8" s="26">
        <f>P8/P10</f>
        <v>0.32188841201716739</v>
      </c>
      <c r="S8" s="12">
        <f>Q8/Q10</f>
        <v>0.37313432835820892</v>
      </c>
      <c r="U8" s="29"/>
      <c r="W8" s="10"/>
      <c r="X8" s="26" t="s">
        <v>2</v>
      </c>
      <c r="Y8" s="36">
        <f>1/3</f>
        <v>0.33333333333333331</v>
      </c>
      <c r="Z8" s="36">
        <v>0.64</v>
      </c>
      <c r="AA8" s="27">
        <f t="shared" ref="AA8:AA9" si="3">1-Z8</f>
        <v>0.36</v>
      </c>
      <c r="AB8" s="26">
        <f t="shared" ref="AB8:AB9" si="4">Y8*Z8</f>
        <v>0.21333333333333332</v>
      </c>
      <c r="AC8" s="27">
        <f t="shared" ref="AC8:AC9" si="5">Y8*AA8</f>
        <v>0.12</v>
      </c>
      <c r="AD8" s="26">
        <f>AB8/AB10</f>
        <v>0.36781609195402298</v>
      </c>
      <c r="AE8" s="12">
        <f>AC8/AC10</f>
        <v>0.28571428571428575</v>
      </c>
      <c r="AG8" s="29"/>
    </row>
    <row r="9" spans="1:33" ht="13.8" thickBot="1" x14ac:dyDescent="0.3">
      <c r="B9" s="11"/>
      <c r="I9" s="29"/>
      <c r="K9" s="10"/>
      <c r="L9" s="20" t="s">
        <v>3</v>
      </c>
      <c r="M9" s="37">
        <f>1/3</f>
        <v>0.33333333333333331</v>
      </c>
      <c r="N9" s="37">
        <v>0.88</v>
      </c>
      <c r="O9" s="21">
        <f t="shared" si="0"/>
        <v>0.12</v>
      </c>
      <c r="P9" s="20">
        <f t="shared" si="1"/>
        <v>0.29333333333333333</v>
      </c>
      <c r="Q9" s="21">
        <f t="shared" si="2"/>
        <v>3.9999999999999994E-2</v>
      </c>
      <c r="R9" s="20">
        <f>P9/P10</f>
        <v>0.37768240343347642</v>
      </c>
      <c r="S9" s="23">
        <f>Q9/Q10</f>
        <v>0.17910447761194029</v>
      </c>
      <c r="U9" s="29"/>
      <c r="W9" s="10"/>
      <c r="X9" s="20" t="s">
        <v>3</v>
      </c>
      <c r="Y9" s="37">
        <f>1/3</f>
        <v>0.33333333333333331</v>
      </c>
      <c r="Z9" s="37">
        <v>0.7</v>
      </c>
      <c r="AA9" s="21">
        <f t="shared" si="3"/>
        <v>0.30000000000000004</v>
      </c>
      <c r="AB9" s="20">
        <f t="shared" si="4"/>
        <v>0.23333333333333331</v>
      </c>
      <c r="AC9" s="21">
        <f t="shared" si="5"/>
        <v>0.1</v>
      </c>
      <c r="AD9" s="20">
        <f>AB9/AB10</f>
        <v>0.40229885057471265</v>
      </c>
      <c r="AE9" s="23">
        <f>AC9/AC10</f>
        <v>0.23809523809523814</v>
      </c>
      <c r="AG9" s="29"/>
    </row>
    <row r="10" spans="1:33" ht="13.8" thickBot="1" x14ac:dyDescent="0.3">
      <c r="B10" s="11"/>
      <c r="I10" s="29"/>
      <c r="K10" s="13"/>
      <c r="L10" s="32"/>
      <c r="M10" s="14"/>
      <c r="N10" s="14"/>
      <c r="O10" s="14"/>
      <c r="P10" s="38">
        <f>SUM(P7:P9)</f>
        <v>0.77666666666666662</v>
      </c>
      <c r="Q10" s="39">
        <f>SUM(Q7:Q9)</f>
        <v>0.22333333333333333</v>
      </c>
      <c r="R10" s="14"/>
      <c r="S10" s="15"/>
      <c r="U10" s="29"/>
      <c r="W10" s="13"/>
      <c r="X10" s="32"/>
      <c r="Y10" s="14"/>
      <c r="Z10" s="14"/>
      <c r="AA10" s="14"/>
      <c r="AB10" s="38">
        <f>SUM(AB7:AB9)</f>
        <v>0.57999999999999996</v>
      </c>
      <c r="AC10" s="39">
        <f>SUM(AC7:AC9)</f>
        <v>0.41999999999999993</v>
      </c>
      <c r="AD10" s="14"/>
      <c r="AE10" s="15"/>
      <c r="AG10" s="29"/>
    </row>
    <row r="11" spans="1:33" x14ac:dyDescent="0.25">
      <c r="B11" s="11"/>
      <c r="I11" s="29"/>
      <c r="K11" s="10"/>
      <c r="L11" s="11"/>
      <c r="M11" s="11"/>
      <c r="N11" s="11"/>
      <c r="O11" s="11"/>
      <c r="P11" s="11"/>
      <c r="Q11" s="11"/>
      <c r="R11" s="11"/>
      <c r="S11" s="12"/>
      <c r="U11" s="29"/>
      <c r="W11" s="10"/>
      <c r="X11" s="11"/>
      <c r="Y11" s="11"/>
      <c r="Z11" s="11"/>
      <c r="AA11" s="11"/>
      <c r="AB11" s="11"/>
      <c r="AC11" s="11"/>
      <c r="AD11" s="11"/>
      <c r="AE11" s="12"/>
      <c r="AG11" s="29"/>
    </row>
    <row r="12" spans="1:33" ht="13.8" thickBot="1" x14ac:dyDescent="0.3">
      <c r="B12" s="11"/>
      <c r="I12" s="29"/>
      <c r="K12" s="42" t="s">
        <v>17</v>
      </c>
      <c r="L12" s="11"/>
      <c r="M12" s="11"/>
      <c r="N12" s="11"/>
      <c r="O12" s="11"/>
      <c r="P12" s="11"/>
      <c r="Q12" s="11"/>
      <c r="R12" s="11"/>
      <c r="S12" s="12"/>
      <c r="U12" s="29"/>
      <c r="W12" s="42" t="s">
        <v>20</v>
      </c>
      <c r="X12" s="11"/>
      <c r="Y12" s="11"/>
      <c r="Z12" s="11"/>
      <c r="AA12" s="11"/>
      <c r="AB12" s="11"/>
      <c r="AC12" s="11"/>
      <c r="AD12" s="11"/>
      <c r="AE12" s="12"/>
      <c r="AG12" s="29"/>
    </row>
    <row r="13" spans="1:33" x14ac:dyDescent="0.25">
      <c r="B13" s="11"/>
      <c r="I13" s="29"/>
      <c r="K13" s="7"/>
      <c r="L13" s="8"/>
      <c r="M13" s="8"/>
      <c r="N13" s="8"/>
      <c r="O13" s="8"/>
      <c r="P13" s="8"/>
      <c r="Q13" s="9"/>
      <c r="R13" s="11"/>
      <c r="S13" s="12"/>
      <c r="U13" s="29"/>
      <c r="W13" s="7"/>
      <c r="X13" s="8"/>
      <c r="Y13" s="8"/>
      <c r="Z13" s="8"/>
      <c r="AA13" s="8"/>
      <c r="AB13" s="8"/>
      <c r="AC13" s="9"/>
      <c r="AD13" s="11"/>
      <c r="AE13" s="12"/>
      <c r="AG13" s="29"/>
    </row>
    <row r="14" spans="1:33" x14ac:dyDescent="0.25">
      <c r="B14" s="11"/>
      <c r="I14" s="29"/>
      <c r="K14" s="10"/>
      <c r="L14" s="40" t="s">
        <v>26</v>
      </c>
      <c r="M14" s="11"/>
      <c r="N14" s="11"/>
      <c r="O14" s="11"/>
      <c r="P14" s="11"/>
      <c r="Q14" s="12"/>
      <c r="R14" s="11"/>
      <c r="S14" s="12"/>
      <c r="U14" s="29"/>
      <c r="W14" s="10"/>
      <c r="X14" s="40" t="s">
        <v>26</v>
      </c>
      <c r="Y14" s="11"/>
      <c r="Z14" s="11"/>
      <c r="AA14" s="11"/>
      <c r="AB14" s="11"/>
      <c r="AC14" s="12"/>
      <c r="AD14" s="11"/>
      <c r="AE14" s="12"/>
      <c r="AG14" s="29"/>
    </row>
    <row r="15" spans="1:33" x14ac:dyDescent="0.25">
      <c r="B15" s="11"/>
      <c r="I15" s="29"/>
      <c r="K15" s="10"/>
      <c r="L15" s="11" t="str">
        <f>D3</f>
        <v>Payoff</v>
      </c>
      <c r="M15" s="18" t="str">
        <f>E3</f>
        <v>Dry</v>
      </c>
      <c r="N15" s="31" t="str">
        <f>F3</f>
        <v>Small</v>
      </c>
      <c r="O15" s="19" t="str">
        <f>G3</f>
        <v>Large</v>
      </c>
      <c r="P15" s="11" t="s">
        <v>1</v>
      </c>
      <c r="Q15" s="12" t="s">
        <v>4</v>
      </c>
      <c r="R15" s="11"/>
      <c r="S15" s="12"/>
      <c r="U15" s="29"/>
      <c r="W15" s="10"/>
      <c r="X15" s="11" t="str">
        <f>D3</f>
        <v>Payoff</v>
      </c>
      <c r="Y15" s="18" t="str">
        <f t="shared" ref="Y15:AA15" si="6">E3</f>
        <v>Dry</v>
      </c>
      <c r="Z15" s="31" t="str">
        <f t="shared" si="6"/>
        <v>Small</v>
      </c>
      <c r="AA15" s="19" t="str">
        <f t="shared" si="6"/>
        <v>Large</v>
      </c>
      <c r="AB15" s="11" t="s">
        <v>1</v>
      </c>
      <c r="AC15" s="12" t="s">
        <v>4</v>
      </c>
      <c r="AD15" s="11"/>
      <c r="AE15" s="12"/>
      <c r="AG15" s="29"/>
    </row>
    <row r="16" spans="1:33" x14ac:dyDescent="0.25">
      <c r="B16" s="11"/>
      <c r="I16" s="29"/>
      <c r="K16" s="10"/>
      <c r="L16" s="18" t="str">
        <f>D4</f>
        <v>Drill</v>
      </c>
      <c r="M16" s="18">
        <f>E4</f>
        <v>-2000</v>
      </c>
      <c r="N16" s="31">
        <f>F4</f>
        <v>500</v>
      </c>
      <c r="O16" s="19">
        <f>G4</f>
        <v>3000</v>
      </c>
      <c r="P16" s="31">
        <f>SUMPRODUCT(M16:O16,M18:O18)</f>
        <v>500</v>
      </c>
      <c r="Q16" s="24" t="str">
        <f>IF(P16=MAX(P16:P17),"Yes"," ")</f>
        <v>Yes</v>
      </c>
      <c r="R16" s="11"/>
      <c r="S16" s="12"/>
      <c r="U16" s="29"/>
      <c r="W16" s="10"/>
      <c r="X16" s="18" t="str">
        <f t="shared" ref="X16:X17" si="7">D4</f>
        <v>Drill</v>
      </c>
      <c r="Y16" s="18">
        <f t="shared" ref="Y16:Y17" si="8">E4</f>
        <v>-2000</v>
      </c>
      <c r="Z16" s="31">
        <f t="shared" ref="Z16:Z17" si="9">F4</f>
        <v>500</v>
      </c>
      <c r="AA16" s="19">
        <f t="shared" ref="AA16:AA17" si="10">G4</f>
        <v>3000</v>
      </c>
      <c r="AB16" s="31">
        <f>SUMPRODUCT(Y16:AA16,Y18:AA18)</f>
        <v>500</v>
      </c>
      <c r="AC16" s="24" t="str">
        <f>IF(AB16=MAX(AB16:AB17),"Yes"," ")</f>
        <v>Yes</v>
      </c>
      <c r="AD16" s="11"/>
      <c r="AE16" s="12"/>
      <c r="AG16" s="29"/>
    </row>
    <row r="17" spans="2:33" x14ac:dyDescent="0.25">
      <c r="B17" s="11"/>
      <c r="I17" s="29"/>
      <c r="K17" s="10"/>
      <c r="L17" s="20" t="str">
        <f>D5</f>
        <v>NoDrill</v>
      </c>
      <c r="M17" s="20">
        <f>E5</f>
        <v>0</v>
      </c>
      <c r="N17" s="25">
        <f>F5</f>
        <v>0</v>
      </c>
      <c r="O17" s="21">
        <f>G5</f>
        <v>0</v>
      </c>
      <c r="P17" s="25">
        <f>SUMPRODUCT(M17:O17,M18:O18)</f>
        <v>0</v>
      </c>
      <c r="Q17" s="23" t="str">
        <f>IF(P17=MAX(P16:P17),"Yes"," ")</f>
        <v xml:space="preserve"> </v>
      </c>
      <c r="R17" s="11"/>
      <c r="S17" s="12"/>
      <c r="U17" s="29"/>
      <c r="W17" s="10"/>
      <c r="X17" s="20" t="str">
        <f t="shared" si="7"/>
        <v>NoDrill</v>
      </c>
      <c r="Y17" s="20">
        <f t="shared" si="8"/>
        <v>0</v>
      </c>
      <c r="Z17" s="25">
        <f t="shared" si="9"/>
        <v>0</v>
      </c>
      <c r="AA17" s="21">
        <f t="shared" si="10"/>
        <v>0</v>
      </c>
      <c r="AB17" s="25">
        <f>SUMPRODUCT(Y17:AA17,Y18:AA18)</f>
        <v>0</v>
      </c>
      <c r="AC17" s="23" t="str">
        <f>IF(AB17=MAX(AB16:AB17),"Yes"," ")</f>
        <v xml:space="preserve"> </v>
      </c>
      <c r="AD17" s="11"/>
      <c r="AE17" s="12"/>
      <c r="AG17" s="29"/>
    </row>
    <row r="18" spans="2:33" x14ac:dyDescent="0.25">
      <c r="B18" s="11"/>
      <c r="I18" s="29"/>
      <c r="K18" s="10"/>
      <c r="L18" s="11" t="s">
        <v>8</v>
      </c>
      <c r="M18" s="20">
        <f>M7</f>
        <v>0.33333333333333331</v>
      </c>
      <c r="N18" s="25">
        <f>M8</f>
        <v>0.33333333333333331</v>
      </c>
      <c r="O18" s="21">
        <f>M9</f>
        <v>0.33333333333333331</v>
      </c>
      <c r="P18" s="11"/>
      <c r="Q18" s="12"/>
      <c r="R18" s="11"/>
      <c r="S18" s="12"/>
      <c r="U18" s="29"/>
      <c r="W18" s="10"/>
      <c r="X18" s="11" t="s">
        <v>8</v>
      </c>
      <c r="Y18" s="20">
        <f>Y7</f>
        <v>0.33333333333333331</v>
      </c>
      <c r="Z18" s="25">
        <f>Y8</f>
        <v>0.33333333333333331</v>
      </c>
      <c r="AA18" s="21">
        <f>Y9</f>
        <v>0.33333333333333331</v>
      </c>
      <c r="AB18" s="11"/>
      <c r="AC18" s="12"/>
      <c r="AD18" s="11"/>
      <c r="AE18" s="12"/>
      <c r="AG18" s="29"/>
    </row>
    <row r="19" spans="2:33" x14ac:dyDescent="0.25">
      <c r="B19" s="11"/>
      <c r="I19" s="29"/>
      <c r="K19" s="10"/>
      <c r="L19" s="11"/>
      <c r="M19" s="11"/>
      <c r="N19" s="11"/>
      <c r="O19" s="11"/>
      <c r="P19" s="11"/>
      <c r="Q19" s="12"/>
      <c r="R19" s="11"/>
      <c r="S19" s="12"/>
      <c r="U19" s="29"/>
      <c r="W19" s="10"/>
      <c r="X19" s="11"/>
      <c r="Y19" s="11"/>
      <c r="Z19" s="11"/>
      <c r="AA19" s="11"/>
      <c r="AB19" s="11"/>
      <c r="AC19" s="12"/>
      <c r="AD19" s="11"/>
      <c r="AE19" s="12"/>
      <c r="AG19" s="29"/>
    </row>
    <row r="20" spans="2:33" x14ac:dyDescent="0.25">
      <c r="B20" s="11"/>
      <c r="I20" s="29"/>
      <c r="K20" s="10"/>
      <c r="L20" s="40" t="s">
        <v>22</v>
      </c>
      <c r="M20" s="11"/>
      <c r="N20" s="11"/>
      <c r="O20" s="11"/>
      <c r="P20" s="11"/>
      <c r="Q20" s="12"/>
      <c r="R20" s="11"/>
      <c r="S20" s="12"/>
      <c r="U20" s="29"/>
      <c r="W20" s="10"/>
      <c r="X20" s="40" t="s">
        <v>22</v>
      </c>
      <c r="Y20" s="11"/>
      <c r="Z20" s="11"/>
      <c r="AA20" s="11"/>
      <c r="AB20" s="11"/>
      <c r="AC20" s="12"/>
      <c r="AD20" s="11"/>
      <c r="AE20" s="12"/>
      <c r="AG20" s="29"/>
    </row>
    <row r="21" spans="2:33" x14ac:dyDescent="0.25">
      <c r="B21" s="11"/>
      <c r="I21" s="29"/>
      <c r="K21" s="10"/>
      <c r="L21" s="11" t="str">
        <f>D3</f>
        <v>Payoff</v>
      </c>
      <c r="M21" s="18" t="str">
        <f>E3</f>
        <v>Dry</v>
      </c>
      <c r="N21" s="31" t="str">
        <f>F3</f>
        <v>Small</v>
      </c>
      <c r="O21" s="19" t="str">
        <f>G3</f>
        <v>Large</v>
      </c>
      <c r="P21" s="11" t="s">
        <v>1</v>
      </c>
      <c r="Q21" s="12" t="s">
        <v>4</v>
      </c>
      <c r="R21" s="11"/>
      <c r="S21" s="12"/>
      <c r="U21" s="29"/>
      <c r="W21" s="10"/>
      <c r="X21" s="11" t="str">
        <f>D3</f>
        <v>Payoff</v>
      </c>
      <c r="Y21" s="18" t="str">
        <f t="shared" ref="Y21:AA21" si="11">E3</f>
        <v>Dry</v>
      </c>
      <c r="Z21" s="31" t="str">
        <f t="shared" si="11"/>
        <v>Small</v>
      </c>
      <c r="AA21" s="19" t="str">
        <f t="shared" si="11"/>
        <v>Large</v>
      </c>
      <c r="AB21" s="11" t="s">
        <v>1</v>
      </c>
      <c r="AC21" s="12" t="s">
        <v>4</v>
      </c>
      <c r="AD21" s="11"/>
      <c r="AE21" s="12"/>
      <c r="AG21" s="29"/>
    </row>
    <row r="22" spans="2:33" x14ac:dyDescent="0.25">
      <c r="B22" s="11"/>
      <c r="I22" s="29"/>
      <c r="K22" s="10"/>
      <c r="L22" s="18" t="str">
        <f>D4</f>
        <v>Drill</v>
      </c>
      <c r="M22" s="18">
        <f>E4</f>
        <v>-2000</v>
      </c>
      <c r="N22" s="31">
        <f>F4</f>
        <v>500</v>
      </c>
      <c r="O22" s="19">
        <f>G4</f>
        <v>3000</v>
      </c>
      <c r="P22" s="31">
        <f>SUMPRODUCT(M22:O22,M24:O24)</f>
        <v>693.13304721030056</v>
      </c>
      <c r="Q22" s="24" t="str">
        <f>IF(P22=MAX(P22:P23),"Yes"," ")</f>
        <v>Yes</v>
      </c>
      <c r="R22" s="11"/>
      <c r="S22" s="12"/>
      <c r="U22" s="29"/>
      <c r="W22" s="10"/>
      <c r="X22" s="18" t="str">
        <f t="shared" ref="X22:X23" si="12">D4</f>
        <v>Drill</v>
      </c>
      <c r="Y22" s="18">
        <f t="shared" ref="Y22:Y23" si="13">E4</f>
        <v>-2000</v>
      </c>
      <c r="Z22" s="31">
        <f t="shared" ref="Z22:Z23" si="14">F4</f>
        <v>500</v>
      </c>
      <c r="AA22" s="19">
        <f t="shared" ref="AA22:AA23" si="15">G4</f>
        <v>3000</v>
      </c>
      <c r="AB22" s="31">
        <f>SUMPRODUCT(Y22:AA22,Y24:AA24)</f>
        <v>931.03448275862058</v>
      </c>
      <c r="AC22" s="24" t="str">
        <f>IF(AB22=MAX(AB22:AB23),"Yes"," ")</f>
        <v>Yes</v>
      </c>
      <c r="AD22" s="11"/>
      <c r="AE22" s="12"/>
      <c r="AG22" s="29"/>
    </row>
    <row r="23" spans="2:33" x14ac:dyDescent="0.25">
      <c r="B23" s="11"/>
      <c r="I23" s="29"/>
      <c r="K23" s="10"/>
      <c r="L23" s="20" t="str">
        <f>D5</f>
        <v>NoDrill</v>
      </c>
      <c r="M23" s="20">
        <f>E5</f>
        <v>0</v>
      </c>
      <c r="N23" s="25">
        <f>F5</f>
        <v>0</v>
      </c>
      <c r="O23" s="21">
        <f>G5</f>
        <v>0</v>
      </c>
      <c r="P23" s="25">
        <f>SUMPRODUCT(M23:O23,M24:O24)</f>
        <v>0</v>
      </c>
      <c r="Q23" s="23" t="str">
        <f>IF(P23=MAX(P22:P23),"Yes"," ")</f>
        <v xml:space="preserve"> </v>
      </c>
      <c r="R23" s="11"/>
      <c r="S23" s="12"/>
      <c r="U23" s="29"/>
      <c r="W23" s="10"/>
      <c r="X23" s="20" t="str">
        <f t="shared" si="12"/>
        <v>NoDrill</v>
      </c>
      <c r="Y23" s="20">
        <f t="shared" si="13"/>
        <v>0</v>
      </c>
      <c r="Z23" s="25">
        <f t="shared" si="14"/>
        <v>0</v>
      </c>
      <c r="AA23" s="21">
        <f t="shared" si="15"/>
        <v>0</v>
      </c>
      <c r="AB23" s="25">
        <f>SUMPRODUCT(Y23:AA23,Y24:AA24)</f>
        <v>0</v>
      </c>
      <c r="AC23" s="23" t="str">
        <f>IF(AB23=MAX(AB22:AB23),"Yes"," ")</f>
        <v xml:space="preserve"> </v>
      </c>
      <c r="AD23" s="11"/>
      <c r="AE23" s="12"/>
      <c r="AG23" s="29"/>
    </row>
    <row r="24" spans="2:33" x14ac:dyDescent="0.25">
      <c r="B24" s="11"/>
      <c r="I24" s="29"/>
      <c r="K24" s="10"/>
      <c r="L24" s="11" t="s">
        <v>14</v>
      </c>
      <c r="M24" s="20">
        <f>R7</f>
        <v>0.30042918454935619</v>
      </c>
      <c r="N24" s="25">
        <f>R8</f>
        <v>0.32188841201716739</v>
      </c>
      <c r="O24" s="21">
        <f>R9</f>
        <v>0.37768240343347642</v>
      </c>
      <c r="P24" s="11"/>
      <c r="Q24" s="12"/>
      <c r="R24" s="11"/>
      <c r="S24" s="12"/>
      <c r="U24" s="29"/>
      <c r="W24" s="10"/>
      <c r="X24" s="11" t="s">
        <v>14</v>
      </c>
      <c r="Y24" s="20">
        <f>AD7</f>
        <v>0.22988505747126439</v>
      </c>
      <c r="Z24" s="25">
        <f>AD8</f>
        <v>0.36781609195402298</v>
      </c>
      <c r="AA24" s="21">
        <f>AD9</f>
        <v>0.40229885057471265</v>
      </c>
      <c r="AB24" s="11"/>
      <c r="AC24" s="12"/>
      <c r="AD24" s="11"/>
      <c r="AE24" s="12"/>
      <c r="AG24" s="29"/>
    </row>
    <row r="25" spans="2:33" x14ac:dyDescent="0.25">
      <c r="B25" s="11"/>
      <c r="I25" s="29"/>
      <c r="K25" s="10"/>
      <c r="L25" s="11"/>
      <c r="M25" s="11"/>
      <c r="N25" s="11"/>
      <c r="O25" s="11"/>
      <c r="P25" s="11"/>
      <c r="Q25" s="12"/>
      <c r="R25" s="11"/>
      <c r="S25" s="12"/>
      <c r="U25" s="29"/>
      <c r="W25" s="10"/>
      <c r="X25" s="11"/>
      <c r="Y25" s="11"/>
      <c r="Z25" s="11"/>
      <c r="AA25" s="11"/>
      <c r="AB25" s="11"/>
      <c r="AC25" s="12"/>
      <c r="AD25" s="11"/>
      <c r="AE25" s="12"/>
      <c r="AG25" s="29"/>
    </row>
    <row r="26" spans="2:33" x14ac:dyDescent="0.25">
      <c r="B26" s="11"/>
      <c r="I26" s="29"/>
      <c r="K26" s="10"/>
      <c r="L26" s="40" t="s">
        <v>23</v>
      </c>
      <c r="M26" s="11"/>
      <c r="N26" s="11"/>
      <c r="O26" s="11"/>
      <c r="P26" s="11"/>
      <c r="Q26" s="12"/>
      <c r="R26" s="11"/>
      <c r="S26" s="12"/>
      <c r="U26" s="29"/>
      <c r="W26" s="10"/>
      <c r="X26" s="40" t="s">
        <v>23</v>
      </c>
      <c r="Y26" s="11"/>
      <c r="Z26" s="11"/>
      <c r="AA26" s="11"/>
      <c r="AB26" s="11"/>
      <c r="AC26" s="12"/>
      <c r="AD26" s="11"/>
      <c r="AE26" s="12"/>
      <c r="AG26" s="29"/>
    </row>
    <row r="27" spans="2:33" x14ac:dyDescent="0.25">
      <c r="B27" s="11"/>
      <c r="I27" s="29"/>
      <c r="K27" s="10"/>
      <c r="L27" s="11" t="str">
        <f>D3</f>
        <v>Payoff</v>
      </c>
      <c r="M27" s="18" t="str">
        <f>E3</f>
        <v>Dry</v>
      </c>
      <c r="N27" s="31" t="str">
        <f>F3</f>
        <v>Small</v>
      </c>
      <c r="O27" s="19" t="str">
        <f>G3</f>
        <v>Large</v>
      </c>
      <c r="P27" s="11" t="s">
        <v>1</v>
      </c>
      <c r="Q27" s="12" t="s">
        <v>4</v>
      </c>
      <c r="R27" s="11"/>
      <c r="S27" s="12"/>
      <c r="U27" s="29"/>
      <c r="W27" s="10"/>
      <c r="X27" s="11" t="str">
        <f>D3</f>
        <v>Payoff</v>
      </c>
      <c r="Y27" s="18" t="str">
        <f t="shared" ref="Y27:AA27" si="16">E3</f>
        <v>Dry</v>
      </c>
      <c r="Z27" s="31" t="str">
        <f t="shared" si="16"/>
        <v>Small</v>
      </c>
      <c r="AA27" s="19" t="str">
        <f t="shared" si="16"/>
        <v>Large</v>
      </c>
      <c r="AB27" s="11" t="s">
        <v>1</v>
      </c>
      <c r="AC27" s="12" t="s">
        <v>4</v>
      </c>
      <c r="AD27" s="11"/>
      <c r="AE27" s="12"/>
      <c r="AG27" s="29"/>
    </row>
    <row r="28" spans="2:33" x14ac:dyDescent="0.25">
      <c r="B28" s="11"/>
      <c r="I28" s="29"/>
      <c r="K28" s="10"/>
      <c r="L28" s="18" t="str">
        <f>D4</f>
        <v>Drill</v>
      </c>
      <c r="M28" s="18">
        <f>E4</f>
        <v>-2000</v>
      </c>
      <c r="N28" s="31">
        <f>F4</f>
        <v>500</v>
      </c>
      <c r="O28" s="19">
        <f>G4</f>
        <v>3000</v>
      </c>
      <c r="P28" s="31">
        <f>SUMPRODUCT(M28:O28,M30:O30)</f>
        <v>-171.64179104477614</v>
      </c>
      <c r="Q28" s="24" t="str">
        <f>IF(P28=MAX(P28:P29),"Yes"," ")</f>
        <v xml:space="preserve"> </v>
      </c>
      <c r="R28" s="11"/>
      <c r="S28" s="12"/>
      <c r="U28" s="29"/>
      <c r="W28" s="10"/>
      <c r="X28" s="18" t="str">
        <f t="shared" ref="X28:X29" si="17">D4</f>
        <v>Drill</v>
      </c>
      <c r="Y28" s="18">
        <f t="shared" ref="Y28:Y29" si="18">E4</f>
        <v>-2000</v>
      </c>
      <c r="Z28" s="31">
        <f t="shared" ref="Z28:Z29" si="19">F4</f>
        <v>500</v>
      </c>
      <c r="AA28" s="19">
        <f t="shared" ref="AA28:AA29" si="20">G4</f>
        <v>3000</v>
      </c>
      <c r="AB28" s="31">
        <f>SUMPRODUCT(Y28:AA28,Y30:AA30)</f>
        <v>-95.23809523809507</v>
      </c>
      <c r="AC28" s="24" t="str">
        <f>IF(AB28=MAX(AB28:AB29),"Yes"," ")</f>
        <v xml:space="preserve"> </v>
      </c>
      <c r="AD28" s="11"/>
      <c r="AE28" s="12"/>
      <c r="AG28" s="29"/>
    </row>
    <row r="29" spans="2:33" x14ac:dyDescent="0.25">
      <c r="B29" s="11"/>
      <c r="I29" s="29"/>
      <c r="K29" s="10"/>
      <c r="L29" s="20" t="str">
        <f>D5</f>
        <v>NoDrill</v>
      </c>
      <c r="M29" s="20">
        <f>E5</f>
        <v>0</v>
      </c>
      <c r="N29" s="25">
        <f>F5</f>
        <v>0</v>
      </c>
      <c r="O29" s="21">
        <f>G5</f>
        <v>0</v>
      </c>
      <c r="P29" s="25">
        <f>SUMPRODUCT(M29:O29,M30:O30)</f>
        <v>0</v>
      </c>
      <c r="Q29" s="23" t="str">
        <f>IF(P29=MAX(P28:P29),"Yes"," ")</f>
        <v>Yes</v>
      </c>
      <c r="R29" s="11"/>
      <c r="S29" s="12"/>
      <c r="U29" s="29"/>
      <c r="W29" s="10"/>
      <c r="X29" s="20" t="str">
        <f t="shared" si="17"/>
        <v>NoDrill</v>
      </c>
      <c r="Y29" s="20">
        <f t="shared" si="18"/>
        <v>0</v>
      </c>
      <c r="Z29" s="25">
        <f t="shared" si="19"/>
        <v>0</v>
      </c>
      <c r="AA29" s="21">
        <f t="shared" si="20"/>
        <v>0</v>
      </c>
      <c r="AB29" s="25">
        <f>SUMPRODUCT(Y29:AA29,Y30:AA30)</f>
        <v>0</v>
      </c>
      <c r="AC29" s="23" t="str">
        <f>IF(AB29=MAX(AB28:AB29),"Yes"," ")</f>
        <v>Yes</v>
      </c>
      <c r="AD29" s="11"/>
      <c r="AE29" s="12"/>
      <c r="AG29" s="29"/>
    </row>
    <row r="30" spans="2:33" ht="13.8" thickBot="1" x14ac:dyDescent="0.3">
      <c r="B30" s="11"/>
      <c r="I30" s="29"/>
      <c r="K30" s="13"/>
      <c r="L30" s="14" t="s">
        <v>14</v>
      </c>
      <c r="M30" s="32">
        <f>S7</f>
        <v>0.44776119402985076</v>
      </c>
      <c r="N30" s="14">
        <f>S8</f>
        <v>0.37313432835820892</v>
      </c>
      <c r="O30" s="33">
        <f>S9</f>
        <v>0.17910447761194029</v>
      </c>
      <c r="P30" s="14"/>
      <c r="Q30" s="15"/>
      <c r="R30" s="11"/>
      <c r="S30" s="12"/>
      <c r="U30" s="29"/>
      <c r="W30" s="13"/>
      <c r="X30" s="14" t="s">
        <v>14</v>
      </c>
      <c r="Y30" s="32">
        <f>AE7</f>
        <v>0.47619047619047622</v>
      </c>
      <c r="Z30" s="14">
        <f>AE8</f>
        <v>0.28571428571428575</v>
      </c>
      <c r="AA30" s="33">
        <f>AE9</f>
        <v>0.23809523809523814</v>
      </c>
      <c r="AB30" s="14"/>
      <c r="AC30" s="15"/>
      <c r="AD30" s="11"/>
      <c r="AE30" s="12"/>
      <c r="AG30" s="29"/>
    </row>
    <row r="31" spans="2:33" x14ac:dyDescent="0.25">
      <c r="B31" s="11"/>
      <c r="I31" s="29"/>
      <c r="K31" s="7"/>
      <c r="L31" s="8"/>
      <c r="M31" s="8"/>
      <c r="N31" s="8"/>
      <c r="O31" s="8"/>
      <c r="P31" s="8"/>
      <c r="Q31" s="9"/>
      <c r="R31" s="11"/>
      <c r="S31" s="12"/>
      <c r="U31" s="29"/>
      <c r="W31" s="10"/>
      <c r="X31" s="11"/>
      <c r="Y31" s="11"/>
      <c r="Z31" s="11"/>
      <c r="AA31" s="11"/>
      <c r="AB31" s="11"/>
      <c r="AC31" s="12"/>
      <c r="AD31" s="11"/>
      <c r="AE31" s="12"/>
      <c r="AG31" s="29"/>
    </row>
    <row r="32" spans="2:33" x14ac:dyDescent="0.25">
      <c r="B32" s="11"/>
      <c r="I32" s="29"/>
      <c r="K32" s="10"/>
      <c r="L32" s="11" t="s">
        <v>7</v>
      </c>
      <c r="M32" s="11"/>
      <c r="N32" s="11"/>
      <c r="O32" s="11"/>
      <c r="P32" s="11"/>
      <c r="Q32" s="12"/>
      <c r="R32" s="11"/>
      <c r="S32" s="12"/>
      <c r="U32" s="29"/>
      <c r="W32" s="10"/>
      <c r="X32" s="11" t="s">
        <v>7</v>
      </c>
      <c r="Y32" s="11"/>
      <c r="Z32" s="11"/>
      <c r="AA32" s="11"/>
      <c r="AB32" s="11"/>
      <c r="AC32" s="12"/>
      <c r="AD32" s="11"/>
      <c r="AE32" s="12"/>
      <c r="AG32" s="29"/>
    </row>
    <row r="33" spans="2:33" x14ac:dyDescent="0.25">
      <c r="B33" s="11"/>
      <c r="I33" s="29"/>
      <c r="K33" s="10"/>
      <c r="L33" s="11"/>
      <c r="M33" s="3" t="s">
        <v>25</v>
      </c>
      <c r="N33" s="11" t="s">
        <v>24</v>
      </c>
      <c r="O33" s="11"/>
      <c r="P33" s="11"/>
      <c r="Q33" s="12"/>
      <c r="R33" s="11"/>
      <c r="S33" s="12"/>
      <c r="U33" s="29"/>
      <c r="W33" s="10"/>
      <c r="X33" s="11"/>
      <c r="Y33" s="3" t="s">
        <v>25</v>
      </c>
      <c r="Z33" s="11" t="s">
        <v>24</v>
      </c>
      <c r="AA33" s="11"/>
      <c r="AB33" s="11"/>
      <c r="AC33" s="12"/>
      <c r="AD33" s="11"/>
      <c r="AE33" s="12"/>
      <c r="AG33" s="29"/>
    </row>
    <row r="34" spans="2:33" x14ac:dyDescent="0.25">
      <c r="B34" s="11"/>
      <c r="I34" s="29"/>
      <c r="K34" s="10"/>
      <c r="L34" s="5" t="s">
        <v>5</v>
      </c>
      <c r="M34" s="18">
        <f>MAX(P22:P23)</f>
        <v>693.13304721030056</v>
      </c>
      <c r="N34" s="5">
        <f>P10</f>
        <v>0.77666666666666662</v>
      </c>
      <c r="O34" s="18" t="s">
        <v>9</v>
      </c>
      <c r="P34" s="19">
        <f>M36</f>
        <v>538.33333333333337</v>
      </c>
      <c r="Q34" s="12"/>
      <c r="R34" s="11"/>
      <c r="S34" s="12"/>
      <c r="U34" s="29"/>
      <c r="W34" s="10"/>
      <c r="X34" s="5" t="s">
        <v>5</v>
      </c>
      <c r="Y34" s="18">
        <f>MAX(AB22:AB23)</f>
        <v>931.03448275862058</v>
      </c>
      <c r="Z34" s="5">
        <f>AB10</f>
        <v>0.57999999999999996</v>
      </c>
      <c r="AA34" s="18" t="s">
        <v>9</v>
      </c>
      <c r="AB34" s="19">
        <f>Y36</f>
        <v>539.99999999999989</v>
      </c>
      <c r="AC34" s="12"/>
      <c r="AD34" s="11"/>
      <c r="AE34" s="12"/>
      <c r="AG34" s="29"/>
    </row>
    <row r="35" spans="2:33" x14ac:dyDescent="0.25">
      <c r="B35" s="11"/>
      <c r="I35" s="29"/>
      <c r="K35" s="10"/>
      <c r="L35" s="6" t="s">
        <v>6</v>
      </c>
      <c r="M35" s="26">
        <f>MAX(P28:P29)</f>
        <v>0</v>
      </c>
      <c r="N35" s="6">
        <f>Q10</f>
        <v>0.22333333333333333</v>
      </c>
      <c r="O35" s="20" t="s">
        <v>15</v>
      </c>
      <c r="P35" s="21">
        <f>MAX(P16:P17)</f>
        <v>500</v>
      </c>
      <c r="Q35" s="12"/>
      <c r="R35" s="11"/>
      <c r="S35" s="12"/>
      <c r="U35" s="29"/>
      <c r="W35" s="10"/>
      <c r="X35" s="6" t="s">
        <v>6</v>
      </c>
      <c r="Y35" s="26">
        <f>MAX(AB28:AB29)</f>
        <v>0</v>
      </c>
      <c r="Z35" s="6">
        <f>AC10</f>
        <v>0.41999999999999993</v>
      </c>
      <c r="AA35" s="20" t="s">
        <v>15</v>
      </c>
      <c r="AB35" s="21">
        <f>MAX(AB16:AB17)</f>
        <v>500</v>
      </c>
      <c r="AC35" s="12"/>
      <c r="AD35" s="11"/>
      <c r="AE35" s="12"/>
      <c r="AG35" s="29"/>
    </row>
    <row r="36" spans="2:33" x14ac:dyDescent="0.25">
      <c r="B36" s="11"/>
      <c r="I36" s="29"/>
      <c r="K36" s="10"/>
      <c r="L36" s="4" t="s">
        <v>9</v>
      </c>
      <c r="M36" s="22">
        <f>SUMPRODUCT(M34:M35,N34:N35)</f>
        <v>538.33333333333337</v>
      </c>
      <c r="N36" s="11"/>
      <c r="O36" s="4" t="s">
        <v>10</v>
      </c>
      <c r="P36" s="22">
        <f>M36-P35</f>
        <v>38.333333333333371</v>
      </c>
      <c r="Q36" s="12"/>
      <c r="R36" s="11"/>
      <c r="S36" s="12"/>
      <c r="U36" s="29"/>
      <c r="W36" s="10"/>
      <c r="X36" s="4" t="s">
        <v>9</v>
      </c>
      <c r="Y36" s="22">
        <f>SUMPRODUCT(Y34:Y35,Z34:Z35)</f>
        <v>539.99999999999989</v>
      </c>
      <c r="Z36" s="11"/>
      <c r="AA36" s="4" t="s">
        <v>10</v>
      </c>
      <c r="AB36" s="22">
        <f>AB34-AB35</f>
        <v>39.999999999999886</v>
      </c>
      <c r="AC36" s="12"/>
      <c r="AD36" s="11"/>
      <c r="AE36" s="12"/>
      <c r="AG36" s="29"/>
    </row>
    <row r="37" spans="2:33" ht="13.8" thickBot="1" x14ac:dyDescent="0.3">
      <c r="B37" s="11"/>
      <c r="I37" s="29"/>
      <c r="K37" s="13"/>
      <c r="L37" s="14"/>
      <c r="M37" s="14"/>
      <c r="N37" s="14"/>
      <c r="O37" s="14"/>
      <c r="P37" s="14"/>
      <c r="Q37" s="15"/>
      <c r="R37" s="14"/>
      <c r="S37" s="15"/>
      <c r="U37" s="29"/>
      <c r="W37" s="13"/>
      <c r="X37" s="14"/>
      <c r="Y37" s="14"/>
      <c r="Z37" s="14"/>
      <c r="AA37" s="14"/>
      <c r="AB37" s="14"/>
      <c r="AC37" s="15"/>
      <c r="AD37" s="14"/>
      <c r="AE37" s="15"/>
      <c r="AG37" s="29"/>
    </row>
    <row r="38" spans="2:33" x14ac:dyDescent="0.25">
      <c r="B38" s="11"/>
      <c r="I38" s="29"/>
      <c r="U38" s="29"/>
      <c r="AG38" s="29"/>
    </row>
    <row r="39" spans="2:33" ht="13.8" thickBot="1" x14ac:dyDescent="0.3">
      <c r="B39" s="11"/>
      <c r="I39" s="30"/>
      <c r="U39" s="30"/>
      <c r="AG39" s="30"/>
    </row>
    <row r="40" spans="2:33" x14ac:dyDescent="0.25">
      <c r="B40" s="11"/>
      <c r="C40" s="11"/>
    </row>
    <row r="41" spans="2:33" x14ac:dyDescent="0.25">
      <c r="B41" s="11"/>
    </row>
    <row r="42" spans="2:33" x14ac:dyDescent="0.25">
      <c r="B42" s="11"/>
    </row>
    <row r="43" spans="2:33" x14ac:dyDescent="0.25">
      <c r="B43" s="11"/>
    </row>
    <row r="44" spans="2:33" x14ac:dyDescent="0.25">
      <c r="B44" s="11"/>
    </row>
    <row r="45" spans="2:33" x14ac:dyDescent="0.25">
      <c r="B45" s="11"/>
    </row>
    <row r="46" spans="2:33" x14ac:dyDescent="0.25">
      <c r="B46" s="11"/>
    </row>
    <row r="47" spans="2:33" x14ac:dyDescent="0.25">
      <c r="B47" s="11"/>
    </row>
    <row r="48" spans="2:33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Lec-2019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2018-01-23T22:40:37Z</dcterms:created>
  <dcterms:modified xsi:type="dcterms:W3CDTF">2019-02-03T07:33:54Z</dcterms:modified>
</cp:coreProperties>
</file>