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A2-Courses\_BANA-6640-DA-Spring-2020\DA-2020-07-IP\"/>
    </mc:Choice>
  </mc:AlternateContent>
  <xr:revisionPtr revIDLastSave="0" documentId="13_ncr:1_{80BAC81E-4BD4-4D41-811B-CA77CBA5BD17}" xr6:coauthVersionLast="45" xr6:coauthVersionMax="45" xr10:uidLastSave="{00000000-0000-0000-0000-000000000000}"/>
  <bookViews>
    <workbookView xWindow="-120" yWindow="-120" windowWidth="29040" windowHeight="15840" xr2:uid="{889A9998-FDE8-46D0-91A5-9C68A3184A55}"/>
  </bookViews>
  <sheets>
    <sheet name="Ex.6.1" sheetId="1" r:id="rId1"/>
    <sheet name="Ex.6.7" sheetId="2" r:id="rId2"/>
    <sheet name="IP-Ex" sheetId="4" r:id="rId3"/>
    <sheet name="Ex.6.9" sheetId="7" r:id="rId4"/>
    <sheet name="Ex.6.11" sheetId="13" r:id="rId5"/>
    <sheet name="Ex.6.12" sheetId="14" r:id="rId6"/>
    <sheet name="Ex.6.17" sheetId="16" r:id="rId7"/>
  </sheets>
  <definedNames>
    <definedName name="solver_adj" localSheetId="0" hidden="1">'Ex.6.1'!$G$13:$H$13</definedName>
    <definedName name="solver_adj" localSheetId="4" hidden="1">'Ex.6.11'!$G$14:$G$19</definedName>
    <definedName name="solver_adj" localSheetId="5" hidden="1">'Ex.6.12'!$H$23:$H$28</definedName>
    <definedName name="solver_adj" localSheetId="6" hidden="1">'Ex.6.17'!$F$16:$I$18,'Ex.6.17'!$F$24:$I$24,'Ex.6.17'!$F$31:$I$31,'Ex.6.17'!$F$36:$H$36</definedName>
    <definedName name="solver_adj" localSheetId="1" hidden="1">'Ex.6.7'!$G$13:$H$13</definedName>
    <definedName name="solver_adj" localSheetId="3" hidden="1">'Ex.6.9'!$N$14:$N$20</definedName>
    <definedName name="solver_adj" localSheetId="2" hidden="1">'IP-Ex'!$D$9:$E$9</definedName>
    <definedName name="solver_cvg" localSheetId="0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drv" localSheetId="0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eng" localSheetId="0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ng" localSheetId="1" hidden="1">2</definedName>
    <definedName name="solver_eng" localSheetId="3" hidden="1">2</definedName>
    <definedName name="solver_eng" localSheetId="2" hidden="1">2</definedName>
    <definedName name="solver_est" localSheetId="0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0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1" hidden="1">2147483647</definedName>
    <definedName name="solver_itr" localSheetId="3" hidden="1">2147483647</definedName>
    <definedName name="solver_itr" localSheetId="2" hidden="1">2147483647</definedName>
    <definedName name="solver_lhs1" localSheetId="0" hidden="1">'Ex.6.1'!$I$16:$I$18</definedName>
    <definedName name="solver_lhs1" localSheetId="4" hidden="1">'Ex.6.11'!$G$14:$G$19</definedName>
    <definedName name="solver_lhs1" localSheetId="5" hidden="1">'Ex.6.12'!$H$23:$H$28</definedName>
    <definedName name="solver_lhs1" localSheetId="6" hidden="1">'Ex.6.17'!$F$16:$I$16</definedName>
    <definedName name="solver_lhs1" localSheetId="1" hidden="1">'Ex.6.7'!$G$13:$H$13</definedName>
    <definedName name="solver_lhs1" localSheetId="3" hidden="1">'Ex.6.9'!$G$21:$M$21</definedName>
    <definedName name="solver_lhs1" localSheetId="2" hidden="1">'IP-Ex'!$F$12:$F$13</definedName>
    <definedName name="solver_lhs10" localSheetId="6" hidden="1">'Ex.6.17'!$J$18</definedName>
    <definedName name="solver_lhs11" localSheetId="6" hidden="1">'Ex.6.17'!$J$31</definedName>
    <definedName name="solver_lhs2" localSheetId="4" hidden="1">'Ex.6.11'!$I$20:$M$20</definedName>
    <definedName name="solver_lhs2" localSheetId="5" hidden="1">'Ex.6.12'!$J$29:$N$29</definedName>
    <definedName name="solver_lhs2" localSheetId="6" hidden="1">'Ex.6.17'!$F$16:$I$16</definedName>
    <definedName name="solver_lhs2" localSheetId="1" hidden="1">'Ex.6.7'!$I$16:$I$18</definedName>
    <definedName name="solver_lhs2" localSheetId="3" hidden="1">'Ex.6.9'!$N$14:$N$20</definedName>
    <definedName name="solver_lhs2" localSheetId="2" hidden="1">'IP-Ex'!$F$12:$F$13</definedName>
    <definedName name="solver_lhs3" localSheetId="6" hidden="1">'Ex.6.17'!$F$17:$I$17</definedName>
    <definedName name="solver_lhs4" localSheetId="6" hidden="1">'Ex.6.17'!$F$19:$I$19</definedName>
    <definedName name="solver_lhs5" localSheetId="6" hidden="1">'Ex.6.17'!$F$24:$I$24</definedName>
    <definedName name="solver_lhs6" localSheetId="6" hidden="1">'Ex.6.17'!$F$31:$I$31</definedName>
    <definedName name="solver_lhs7" localSheetId="6" hidden="1">'Ex.6.17'!$F$36:$H$36</definedName>
    <definedName name="solver_lhs8" localSheetId="6" hidden="1">'Ex.6.17'!$I$36</definedName>
    <definedName name="solver_lhs9" localSheetId="6" hidden="1">'Ex.6.17'!$J$16:$J$18</definedName>
    <definedName name="solver_mip" localSheetId="0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1" hidden="1">2147483647</definedName>
    <definedName name="solver_mip" localSheetId="3" hidden="1">2147483647</definedName>
    <definedName name="solver_mip" localSheetId="2" hidden="1">2147483647</definedName>
    <definedName name="solver_mni" localSheetId="0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1" hidden="1">30</definedName>
    <definedName name="solver_mni" localSheetId="3" hidden="1">30</definedName>
    <definedName name="solver_mni" localSheetId="2" hidden="1">30</definedName>
    <definedName name="solver_mrt" localSheetId="0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1" hidden="1">0.075</definedName>
    <definedName name="solver_mrt" localSheetId="3" hidden="1">0.075</definedName>
    <definedName name="solver_mrt" localSheetId="2" hidden="1">0.075</definedName>
    <definedName name="solver_msl" localSheetId="0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1" hidden="1">2</definedName>
    <definedName name="solver_msl" localSheetId="3" hidden="1">2</definedName>
    <definedName name="solver_msl" localSheetId="2" hidden="1">2</definedName>
    <definedName name="solver_neg" localSheetId="0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1" hidden="1">1</definedName>
    <definedName name="solver_neg" localSheetId="3" hidden="1">1</definedName>
    <definedName name="solver_neg" localSheetId="2" hidden="1">1</definedName>
    <definedName name="solver_nod" localSheetId="0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1" hidden="1">2147483647</definedName>
    <definedName name="solver_nod" localSheetId="3" hidden="1">2147483647</definedName>
    <definedName name="solver_nod" localSheetId="2" hidden="1">2147483647</definedName>
    <definedName name="solver_num" localSheetId="0" hidden="1">1</definedName>
    <definedName name="solver_num" localSheetId="4" hidden="1">2</definedName>
    <definedName name="solver_num" localSheetId="5" hidden="1">2</definedName>
    <definedName name="solver_num" localSheetId="6" hidden="1">11</definedName>
    <definedName name="solver_num" localSheetId="1" hidden="1">2</definedName>
    <definedName name="solver_num" localSheetId="3" hidden="1">2</definedName>
    <definedName name="solver_num" localSheetId="2" hidden="1">1</definedName>
    <definedName name="solver_nwt" localSheetId="0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0" hidden="1">'Ex.6.1'!$I$14</definedName>
    <definedName name="solver_opt" localSheetId="4" hidden="1">'Ex.6.11'!$H$20</definedName>
    <definedName name="solver_opt" localSheetId="5" hidden="1">'Ex.6.12'!$I$29</definedName>
    <definedName name="solver_opt" localSheetId="6" hidden="1">'Ex.6.17'!$J$19</definedName>
    <definedName name="solver_opt" localSheetId="1" hidden="1">'Ex.6.7'!$I$14</definedName>
    <definedName name="solver_opt" localSheetId="3" hidden="1">'Ex.6.9'!$O$21</definedName>
    <definedName name="solver_opt" localSheetId="2" hidden="1">'IP-Ex'!$F$10</definedName>
    <definedName name="solver_pre" localSheetId="0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rbv" localSheetId="0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1" hidden="1">1</definedName>
    <definedName name="solver_rbv" localSheetId="3" hidden="1">1</definedName>
    <definedName name="solver_rbv" localSheetId="2" hidden="1">1</definedName>
    <definedName name="solver_rel1" localSheetId="0" hidden="1">1</definedName>
    <definedName name="solver_rel1" localSheetId="4" hidden="1">5</definedName>
    <definedName name="solver_rel1" localSheetId="5" hidden="1">5</definedName>
    <definedName name="solver_rel1" localSheetId="6" hidden="1">1</definedName>
    <definedName name="solver_rel1" localSheetId="1" hidden="1">4</definedName>
    <definedName name="solver_rel1" localSheetId="3" hidden="1">3</definedName>
    <definedName name="solver_rel1" localSheetId="2" hidden="1">1</definedName>
    <definedName name="solver_rel10" localSheetId="6" hidden="1">2</definedName>
    <definedName name="solver_rel11" localSheetId="6" hidden="1">1</definedName>
    <definedName name="solver_rel2" localSheetId="4" hidden="1">1</definedName>
    <definedName name="solver_rel2" localSheetId="5" hidden="1">1</definedName>
    <definedName name="solver_rel2" localSheetId="6" hidden="1">3</definedName>
    <definedName name="solver_rel2" localSheetId="1" hidden="1">1</definedName>
    <definedName name="solver_rel2" localSheetId="3" hidden="1">4</definedName>
    <definedName name="solver_rel2" localSheetId="2" hidden="1">1</definedName>
    <definedName name="solver_rel3" localSheetId="6" hidden="1">1</definedName>
    <definedName name="solver_rel4" localSheetId="6" hidden="1">3</definedName>
    <definedName name="solver_rel5" localSheetId="6" hidden="1">5</definedName>
    <definedName name="solver_rel6" localSheetId="6" hidden="1">5</definedName>
    <definedName name="solver_rel7" localSheetId="6" hidden="1">5</definedName>
    <definedName name="solver_rel8" localSheetId="6" hidden="1">1</definedName>
    <definedName name="solver_rel9" localSheetId="6" hidden="1">1</definedName>
    <definedName name="solver_rhs1" localSheetId="0" hidden="1">'Ex.6.1'!$J$16:$J$18</definedName>
    <definedName name="solver_rhs1" localSheetId="4" hidden="1">binary</definedName>
    <definedName name="solver_rhs1" localSheetId="5" hidden="1">binary</definedName>
    <definedName name="solver_rhs1" localSheetId="6" hidden="1">'Ex.6.17'!$F$28:$I$28</definedName>
    <definedName name="solver_rhs1" localSheetId="1" hidden="1">integer</definedName>
    <definedName name="solver_rhs1" localSheetId="3" hidden="1">'Ex.6.9'!$G$22:$M$22</definedName>
    <definedName name="solver_rhs1" localSheetId="2" hidden="1">'IP-Ex'!$H$12:$H$13</definedName>
    <definedName name="solver_rhs10" localSheetId="6" hidden="1">'Ex.6.17'!$I$38</definedName>
    <definedName name="solver_rhs11" localSheetId="6" hidden="1">1</definedName>
    <definedName name="solver_rhs2" localSheetId="4" hidden="1">'Ex.6.11'!$I$21:$M$21</definedName>
    <definedName name="solver_rhs2" localSheetId="5" hidden="1">'Ex.6.12'!$J$30:$N$30</definedName>
    <definedName name="solver_rhs2" localSheetId="6" hidden="1">'Ex.6.17'!$F$26:$I$26</definedName>
    <definedName name="solver_rhs2" localSheetId="1" hidden="1">'Ex.6.7'!$J$16:$J$18</definedName>
    <definedName name="solver_rhs2" localSheetId="3" hidden="1">integer</definedName>
    <definedName name="solver_rhs2" localSheetId="2" hidden="1">'IP-Ex'!$H$12:$H$13</definedName>
    <definedName name="solver_rhs3" localSheetId="6" hidden="1">'Ex.6.17'!$F$32:$I$32</definedName>
    <definedName name="solver_rhs4" localSheetId="6" hidden="1">'Ex.6.17'!$F$13:$I$13</definedName>
    <definedName name="solver_rhs5" localSheetId="6" hidden="1">binary</definedName>
    <definedName name="solver_rhs6" localSheetId="6" hidden="1">binary</definedName>
    <definedName name="solver_rhs7" localSheetId="6" hidden="1">binary</definedName>
    <definedName name="solver_rhs8" localSheetId="6" hidden="1">1</definedName>
    <definedName name="solver_rhs9" localSheetId="6" hidden="1">'Ex.6.17'!$J$10:$J$12</definedName>
    <definedName name="solver_rlx" localSheetId="0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1" hidden="1">2</definedName>
    <definedName name="solver_rlx" localSheetId="3" hidden="1">2</definedName>
    <definedName name="solver_rlx" localSheetId="2" hidden="1">2</definedName>
    <definedName name="solver_rsd" localSheetId="0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1" hidden="1">0</definedName>
    <definedName name="solver_rsd" localSheetId="3" hidden="1">0</definedName>
    <definedName name="solver_rsd" localSheetId="2" hidden="1">0</definedName>
    <definedName name="solver_scl" localSheetId="0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cl" localSheetId="1" hidden="1">1</definedName>
    <definedName name="solver_scl" localSheetId="3" hidden="1">1</definedName>
    <definedName name="solver_scl" localSheetId="2" hidden="1">1</definedName>
    <definedName name="solver_sho" localSheetId="0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sz" localSheetId="0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1" hidden="1">100</definedName>
    <definedName name="solver_ssz" localSheetId="3" hidden="1">100</definedName>
    <definedName name="solver_ssz" localSheetId="2" hidden="1">100</definedName>
    <definedName name="solver_tim" localSheetId="0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1" hidden="1">2147483647</definedName>
    <definedName name="solver_tim" localSheetId="3" hidden="1">2147483647</definedName>
    <definedName name="solver_tim" localSheetId="2" hidden="1">2147483647</definedName>
    <definedName name="solver_tol" localSheetId="0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1" hidden="1">0.01</definedName>
    <definedName name="solver_tol" localSheetId="3" hidden="1">0.01</definedName>
    <definedName name="solver_tol" localSheetId="2" hidden="1">0.01</definedName>
    <definedName name="solver_typ" localSheetId="0" hidden="1">1</definedName>
    <definedName name="solver_typ" localSheetId="4" hidden="1">1</definedName>
    <definedName name="solver_typ" localSheetId="5" hidden="1">1</definedName>
    <definedName name="solver_typ" localSheetId="6" hidden="1">2</definedName>
    <definedName name="solver_typ" localSheetId="1" hidden="1">1</definedName>
    <definedName name="solver_typ" localSheetId="3" hidden="1">2</definedName>
    <definedName name="solver_typ" localSheetId="2" hidden="1">1</definedName>
    <definedName name="solver_val" localSheetId="0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er" localSheetId="0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1" hidden="1">3</definedName>
    <definedName name="solver_ver" localSheetId="3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3" l="1"/>
  <c r="K20" i="13"/>
  <c r="I20" i="13"/>
  <c r="I21" i="7"/>
  <c r="H21" i="7"/>
  <c r="G21" i="7"/>
  <c r="O21" i="7"/>
  <c r="G28" i="16" l="1"/>
  <c r="H28" i="16"/>
  <c r="I28" i="16"/>
  <c r="F28" i="16"/>
  <c r="J19" i="16"/>
  <c r="J20" i="13" l="1"/>
  <c r="I36" i="16" l="1"/>
  <c r="G38" i="16"/>
  <c r="H38" i="16"/>
  <c r="F38" i="16"/>
  <c r="G26" i="16"/>
  <c r="H26" i="16"/>
  <c r="I26" i="16"/>
  <c r="F26" i="16"/>
  <c r="J31" i="16"/>
  <c r="G32" i="16"/>
  <c r="H32" i="16"/>
  <c r="I32" i="16"/>
  <c r="F32" i="16"/>
  <c r="I19" i="16"/>
  <c r="H19" i="16"/>
  <c r="G19" i="16"/>
  <c r="F19" i="16"/>
  <c r="J18" i="16"/>
  <c r="J17" i="16"/>
  <c r="J16" i="16"/>
  <c r="N29" i="14"/>
  <c r="M29" i="14"/>
  <c r="L29" i="14"/>
  <c r="K29" i="14"/>
  <c r="J29" i="14"/>
  <c r="I29" i="14"/>
  <c r="M20" i="13"/>
  <c r="L20" i="13"/>
  <c r="M21" i="7"/>
  <c r="L21" i="7"/>
  <c r="K21" i="7"/>
  <c r="J21" i="7"/>
  <c r="E20" i="4"/>
  <c r="D19" i="4"/>
  <c r="R18" i="4"/>
  <c r="Q18" i="4"/>
  <c r="E17" i="4"/>
  <c r="D16" i="4"/>
  <c r="F13" i="4"/>
  <c r="F12" i="4"/>
  <c r="F10" i="4"/>
  <c r="I38" i="16" l="1"/>
  <c r="I18" i="2"/>
  <c r="I17" i="2"/>
  <c r="I16" i="2"/>
  <c r="I14" i="2"/>
  <c r="I18" i="1"/>
  <c r="I17" i="1"/>
  <c r="I16" i="1"/>
  <c r="I14" i="1"/>
</calcChain>
</file>

<file path=xl/sharedStrings.xml><?xml version="1.0" encoding="utf-8"?>
<sst xmlns="http://schemas.openxmlformats.org/spreadsheetml/2006/main" count="201" uniqueCount="124">
  <si>
    <t>Integer Programming, Chapter 6, Ragsdale Text.</t>
  </si>
  <si>
    <t>Product-AS</t>
  </si>
  <si>
    <t>Product-HL</t>
  </si>
  <si>
    <t>Pump</t>
  </si>
  <si>
    <t>Labor</t>
  </si>
  <si>
    <t>Tubing</t>
  </si>
  <si>
    <t>Values</t>
  </si>
  <si>
    <t>Profit</t>
  </si>
  <si>
    <t>RHS</t>
  </si>
  <si>
    <t>Integer</t>
  </si>
  <si>
    <t>Example of Integer Programming versus Linear Programming</t>
  </si>
  <si>
    <t>Max  44X + 156Y</t>
  </si>
  <si>
    <t>st</t>
  </si>
  <si>
    <t>3X + 11Y ≤ 25</t>
  </si>
  <si>
    <t>9X + 3Y ≤ 40</t>
  </si>
  <si>
    <t>Variables</t>
  </si>
  <si>
    <t>X</t>
  </si>
  <si>
    <t>Y</t>
  </si>
  <si>
    <t>Value</t>
  </si>
  <si>
    <t>Max</t>
  </si>
  <si>
    <t>Objective Function</t>
  </si>
  <si>
    <t>Subject to</t>
  </si>
  <si>
    <t>LHS</t>
  </si>
  <si>
    <t>Dir</t>
  </si>
  <si>
    <t>Constraint 1</t>
  </si>
  <si>
    <t>≤</t>
  </si>
  <si>
    <t>Constraint 2</t>
  </si>
  <si>
    <t>LP</t>
  </si>
  <si>
    <t>Solution</t>
  </si>
  <si>
    <t>Sun</t>
  </si>
  <si>
    <t>Mon</t>
  </si>
  <si>
    <t>Tue</t>
  </si>
  <si>
    <t>Wed</t>
  </si>
  <si>
    <t>Thu</t>
  </si>
  <si>
    <t>Fri</t>
  </si>
  <si>
    <t>Sat</t>
  </si>
  <si>
    <t>Shift</t>
  </si>
  <si>
    <t>Available</t>
  </si>
  <si>
    <t>Workers</t>
  </si>
  <si>
    <t>Wages</t>
  </si>
  <si>
    <t>Total</t>
  </si>
  <si>
    <t>Project</t>
  </si>
  <si>
    <t>Select?(0,1)</t>
  </si>
  <si>
    <t>NPV($K)</t>
  </si>
  <si>
    <t>Required($K)</t>
  </si>
  <si>
    <t>Available($K)</t>
  </si>
  <si>
    <t>Year1</t>
  </si>
  <si>
    <t>Year2</t>
  </si>
  <si>
    <t>Year3</t>
  </si>
  <si>
    <t>Year4</t>
  </si>
  <si>
    <t>Year5</t>
  </si>
  <si>
    <t>Total NPV($K)</t>
  </si>
  <si>
    <t>Logical Relationships</t>
  </si>
  <si>
    <t>Days Off/On (0/1)</t>
  </si>
  <si>
    <t># of</t>
  </si>
  <si>
    <t>#Available</t>
  </si>
  <si>
    <t>#Required</t>
  </si>
  <si>
    <t>Company1</t>
  </si>
  <si>
    <t>Company2</t>
  </si>
  <si>
    <t>Company3</t>
  </si>
  <si>
    <t>Project1</t>
  </si>
  <si>
    <t>Project2</t>
  </si>
  <si>
    <t>Project3</t>
  </si>
  <si>
    <t>Project4</t>
  </si>
  <si>
    <t>Needed</t>
  </si>
  <si>
    <t>Provided</t>
  </si>
  <si>
    <t>Received</t>
  </si>
  <si>
    <t>Special Company Requests</t>
  </si>
  <si>
    <t>For each project, 150&lt;=X1&lt;=525</t>
  </si>
  <si>
    <t>For no more than one project, X2&gt;=200</t>
  </si>
  <si>
    <t>Each project order must equal, X3= 200 or 400 or 550</t>
  </si>
  <si>
    <t>Binary Variables</t>
  </si>
  <si>
    <t>Sum</t>
  </si>
  <si>
    <t>Decision Variables</t>
  </si>
  <si>
    <t>Sum(Y2)&lt;=1</t>
  </si>
  <si>
    <t>Min</t>
  </si>
  <si>
    <t>200+250Y</t>
  </si>
  <si>
    <t>Order(200)</t>
  </si>
  <si>
    <t>Order(400)</t>
  </si>
  <si>
    <t>Order(550)</t>
  </si>
  <si>
    <t>Order</t>
  </si>
  <si>
    <t>Order*Y</t>
  </si>
  <si>
    <t>Company3 orders must equal, Sum(X3)= 200 or 400 or 550</t>
  </si>
  <si>
    <t>Sum(Y3)&lt;=1</t>
  </si>
  <si>
    <t>Figure 6.2, Page 250</t>
  </si>
  <si>
    <t>Figure 6.10, Page 257</t>
  </si>
  <si>
    <t>Figure 6.15, Page 263</t>
  </si>
  <si>
    <t>How many workers per shift to minimize cost</t>
  </si>
  <si>
    <t>Required Capital($K)</t>
  </si>
  <si>
    <t>Available Capital($K)</t>
  </si>
  <si>
    <t>Figure 6.18, Page 267</t>
  </si>
  <si>
    <t>Min*Y</t>
  </si>
  <si>
    <t>For each project, X2&lt;=200+250Y2</t>
  </si>
  <si>
    <t>Sum(X3)=Sum(Y*200 , Y*400 , Y*550)</t>
  </si>
  <si>
    <t>Max*Y</t>
  </si>
  <si>
    <t>For each project, X1&gt;=Min*Y1</t>
  </si>
  <si>
    <t>For each project, X1&lt;=Max*Y1</t>
  </si>
  <si>
    <t>Product Mix Problem, Section 6.1, Page 247, Ragsdale Text</t>
  </si>
  <si>
    <t>NOTE: LP solution produces an integer solution</t>
  </si>
  <si>
    <t>to maximize profit and not exceed resource capacity?</t>
  </si>
  <si>
    <t xml:space="preserve">How many Aqua-Spas (AS) and Hydro-Luxes (HL) products to produce </t>
  </si>
  <si>
    <t>Product Mix Problem, Section 6.3, Page 249, Ragsdale Text</t>
  </si>
  <si>
    <t>NOTE: Constrain decision variables to be integer</t>
  </si>
  <si>
    <t>&lt; Change</t>
  </si>
  <si>
    <t>IP Solution (Integer Solution)</t>
  </si>
  <si>
    <t>LP Solution (Linear Solution)</t>
  </si>
  <si>
    <t>Employee Scheduling Problem, Section 6.9, Page 259, Ragsdale Text</t>
  </si>
  <si>
    <t>and satisfy requirements?</t>
  </si>
  <si>
    <t>Capital Budgeting Problem, Section 6.11, Page 264, Ragsdale Text</t>
  </si>
  <si>
    <t>NOTE: Constrain decision variables to be binary</t>
  </si>
  <si>
    <t>such that required capital does not exceed available capital?</t>
  </si>
  <si>
    <t>(Binary)</t>
  </si>
  <si>
    <t>IP Solution (Binary Solution)</t>
  </si>
  <si>
    <t>Select which projects to maximize NPV</t>
  </si>
  <si>
    <t>NOTE: Constrain decision variables to be binary.  Introduce logical conditions.</t>
  </si>
  <si>
    <t>Capital Budgeting Problem, Section 6.12, Page 268, Ragsdale Text</t>
  </si>
  <si>
    <t>Xi</t>
  </si>
  <si>
    <t>3. X4=X5.  Projects 4 and 5 must be selected together</t>
  </si>
  <si>
    <t>4. X4&lt;=X5.  If Project 4 is selected, then Project 5 must be selected</t>
  </si>
  <si>
    <t>5. X4&gt;=X5.  If Project 5 is selected, then Project 4 must be selected</t>
  </si>
  <si>
    <t>2. X1+X2+X3&lt;=1.  No more than one of the Projects 1,2,3 can be selected.</t>
  </si>
  <si>
    <t>1. X1+X2+X3=1.  Exactly one of Projects 1,2,3, must be selected.</t>
  </si>
  <si>
    <t>Contract Award Problem, Section 6.17, Page 287, Ragsdale Text.</t>
  </si>
  <si>
    <t>NOTE: Transportation LP with Binary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</si>
</sst>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/>
    <xf numFmtId="0" fontId="3" fillId="0" borderId="5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3" xfId="1" applyFont="1" applyBorder="1"/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3" fillId="0" borderId="6" xfId="1" applyFont="1" applyBorder="1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/>
    <xf numFmtId="0" fontId="3" fillId="0" borderId="18" xfId="1" applyFont="1" applyBorder="1"/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99725DBF-0FF2-44F1-85CE-D84453BA1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'IP-Ex'!$D$16:$D$17</c:f>
              <c:numCache>
                <c:formatCode>General</c:formatCode>
                <c:ptCount val="2"/>
                <c:pt idx="0">
                  <c:v>8.6666666666666661</c:v>
                </c:pt>
                <c:pt idx="1">
                  <c:v>0</c:v>
                </c:pt>
              </c:numCache>
            </c:numRef>
          </c:xVal>
          <c:yVal>
            <c:numRef>
              <c:f>'IP-Ex'!$E$16:$E$17</c:f>
              <c:numCache>
                <c:formatCode>General</c:formatCode>
                <c:ptCount val="2"/>
                <c:pt idx="0">
                  <c:v>0</c:v>
                </c:pt>
                <c:pt idx="1">
                  <c:v>2.3636363636363638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36-46A5-B4AD-D9B325DE37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'IP-Ex'!$D$19:$D$20</c:f>
              <c:numCache>
                <c:formatCode>General</c:formatCode>
                <c:ptCount val="2"/>
                <c:pt idx="0">
                  <c:v>4.4444444444444446</c:v>
                </c:pt>
                <c:pt idx="1">
                  <c:v>0</c:v>
                </c:pt>
              </c:numCache>
            </c:numRef>
          </c:xVal>
          <c:yVal>
            <c:numRef>
              <c:f>'IP-Ex'!$E$19:$E$20</c:f>
              <c:numCache>
                <c:formatCode>General</c:formatCode>
                <c:ptCount val="2"/>
                <c:pt idx="0">
                  <c:v>0</c:v>
                </c:pt>
                <c:pt idx="1">
                  <c:v>13.333333333333334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36-46A5-B4AD-D9B325DE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156712"/>
        <c:axId val="554160648"/>
      </c:scatterChart>
      <c:valAx>
        <c:axId val="55415671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4160648"/>
        <c:crosses val="autoZero"/>
        <c:crossBetween val="midCat"/>
        <c:majorUnit val="1"/>
      </c:valAx>
      <c:valAx>
        <c:axId val="5541606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4156712"/>
        <c:crosses val="autoZero"/>
        <c:crossBetween val="midCat"/>
        <c:majorUnit val="1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198120</xdr:colOff>
      <xdr:row>3</xdr:row>
      <xdr:rowOff>167640</xdr:rowOff>
    </xdr:from>
    <xdr:to>
      <xdr:col>15</xdr:col>
      <xdr:colOff>167640</xdr:colOff>
      <xdr:row>20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838769-30DD-4B1B-8F1E-F4DCA060B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259080</xdr:colOff>
      <xdr:row>14</xdr:row>
      <xdr:rowOff>30480</xdr:rowOff>
    </xdr:from>
    <xdr:to>
      <xdr:col>14</xdr:col>
      <xdr:colOff>99060</xdr:colOff>
      <xdr:row>15</xdr:row>
      <xdr:rowOff>137160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9274834-DEBC-49AA-B316-F003DFF454B8}"/>
            </a:ext>
          </a:extLst>
        </xdr:cNvPr>
        <xdr:cNvSpPr/>
      </xdr:nvSpPr>
      <xdr:spPr>
        <a:xfrm>
          <a:off x="6553200" y="2552700"/>
          <a:ext cx="312420" cy="29718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441960</xdr:colOff>
      <xdr:row>12</xdr:row>
      <xdr:rowOff>45720</xdr:rowOff>
    </xdr:from>
    <xdr:to>
      <xdr:col>10</xdr:col>
      <xdr:colOff>281940</xdr:colOff>
      <xdr:row>13</xdr:row>
      <xdr:rowOff>144780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9439FE8D-A4EF-4C3F-81E9-6BD5B71A19CF}"/>
            </a:ext>
          </a:extLst>
        </xdr:cNvPr>
        <xdr:cNvSpPr/>
      </xdr:nvSpPr>
      <xdr:spPr>
        <a:xfrm>
          <a:off x="4846320" y="2171700"/>
          <a:ext cx="312420" cy="29718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373380</xdr:colOff>
      <xdr:row>14</xdr:row>
      <xdr:rowOff>182880</xdr:rowOff>
    </xdr:from>
    <xdr:to>
      <xdr:col>16</xdr:col>
      <xdr:colOff>0</xdr:colOff>
      <xdr:row>15</xdr:row>
      <xdr:rowOff>22860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2AC79AE-C207-4338-86E3-A803846F4F3E}"/>
            </a:ext>
          </a:extLst>
        </xdr:cNvPr>
        <xdr:cNvCxnSpPr/>
      </xdr:nvCxnSpPr>
      <xdr:spPr>
        <a:xfrm flipH="1" flipV="1">
          <a:off x="6667500" y="2705100"/>
          <a:ext cx="1043940" cy="30480"/>
        </a:xfrm>
        <a:prstGeom prst="straightConnector1">
          <a:avLst/>
        </a:prstGeom>
        <a:ln w="7620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12</xdr:row>
      <xdr:rowOff>182880</xdr:rowOff>
    </xdr:from>
    <xdr:to>
      <xdr:col>10</xdr:col>
      <xdr:colOff>160020</xdr:colOff>
      <xdr:row>15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56D6115-888D-47AC-9B8F-081D6B7310BD}"/>
            </a:ext>
          </a:extLst>
        </xdr:cNvPr>
        <xdr:cNvCxnSpPr/>
      </xdr:nvCxnSpPr>
      <xdr:spPr>
        <a:xfrm flipV="1">
          <a:off x="3916680" y="2308860"/>
          <a:ext cx="1120140" cy="403860"/>
        </a:xfrm>
        <a:prstGeom prst="straightConnector1">
          <a:avLst/>
        </a:prstGeom>
        <a:ln w="7620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2FE7-0B52-4BD5-A8D9-1D6BF566BED4}">
  <dimension ref="A1:R18"/>
  <sheetViews>
    <sheetView tabSelected="1" workbookViewId="0">
      <selection activeCell="A2" sqref="A2"/>
    </sheetView>
  </sheetViews>
  <sheetFormatPr defaultColWidth="8.77734375" defaultRowHeight="15.75" x14ac:dyDescent="0.25"/>
  <cols>
    <col min="1" max="1" width="2.77734375" style="3" customWidth="1"/>
    <col min="2" max="5" width="2.77734375" style="2" customWidth="1"/>
    <col min="6" max="10" width="8.77734375" style="2" customWidth="1"/>
    <col min="11" max="18" width="8.77734375" style="2"/>
    <col min="19" max="16384" width="8.77734375" style="3"/>
  </cols>
  <sheetData>
    <row r="1" spans="1:10" x14ac:dyDescent="0.25">
      <c r="A1" s="1" t="s">
        <v>0</v>
      </c>
    </row>
    <row r="3" spans="1:10" x14ac:dyDescent="0.25">
      <c r="B3" s="4" t="s">
        <v>97</v>
      </c>
    </row>
    <row r="4" spans="1:10" x14ac:dyDescent="0.25">
      <c r="B4" s="4"/>
      <c r="C4" s="6" t="s">
        <v>84</v>
      </c>
    </row>
    <row r="5" spans="1:10" x14ac:dyDescent="0.25">
      <c r="D5" s="4" t="s">
        <v>98</v>
      </c>
    </row>
    <row r="7" spans="1:10" x14ac:dyDescent="0.25">
      <c r="E7" s="4" t="s">
        <v>105</v>
      </c>
    </row>
    <row r="9" spans="1:10" x14ac:dyDescent="0.25">
      <c r="F9" s="4" t="s">
        <v>100</v>
      </c>
    </row>
    <row r="10" spans="1:10" x14ac:dyDescent="0.25">
      <c r="F10" s="4" t="s">
        <v>99</v>
      </c>
    </row>
    <row r="12" spans="1:10" x14ac:dyDescent="0.25">
      <c r="G12" s="2" t="s">
        <v>1</v>
      </c>
      <c r="H12" s="2" t="s">
        <v>2</v>
      </c>
    </row>
    <row r="13" spans="1:10" ht="16.5" thickBot="1" x14ac:dyDescent="0.3">
      <c r="F13" s="2" t="s">
        <v>6</v>
      </c>
      <c r="G13" s="7">
        <v>122.00000000000001</v>
      </c>
      <c r="H13" s="7">
        <v>77.999999999999986</v>
      </c>
    </row>
    <row r="14" spans="1:10" ht="16.5" thickBot="1" x14ac:dyDescent="0.3">
      <c r="F14" s="2" t="s">
        <v>7</v>
      </c>
      <c r="G14" s="2">
        <v>350</v>
      </c>
      <c r="H14" s="2">
        <v>300</v>
      </c>
      <c r="I14" s="82">
        <f>SUMPRODUCT(G13:H13,G14:H14)</f>
        <v>66100</v>
      </c>
    </row>
    <row r="15" spans="1:10" x14ac:dyDescent="0.25">
      <c r="J15" s="2" t="s">
        <v>8</v>
      </c>
    </row>
    <row r="16" spans="1:10" x14ac:dyDescent="0.25">
      <c r="F16" s="2" t="s">
        <v>3</v>
      </c>
      <c r="G16" s="2">
        <v>1</v>
      </c>
      <c r="H16" s="2">
        <v>1</v>
      </c>
      <c r="I16" s="2">
        <f>SUMPRODUCT(G13:H13,G16:H16)</f>
        <v>200</v>
      </c>
      <c r="J16" s="2">
        <v>200</v>
      </c>
    </row>
    <row r="17" spans="6:10" x14ac:dyDescent="0.25">
      <c r="F17" s="2" t="s">
        <v>4</v>
      </c>
      <c r="G17" s="2">
        <v>9</v>
      </c>
      <c r="H17" s="2">
        <v>6</v>
      </c>
      <c r="I17" s="2">
        <f>SUMPRODUCT(G13:H13,G17:H17)</f>
        <v>1566</v>
      </c>
      <c r="J17" s="2">
        <v>1566</v>
      </c>
    </row>
    <row r="18" spans="6:10" x14ac:dyDescent="0.25">
      <c r="F18" s="2" t="s">
        <v>5</v>
      </c>
      <c r="G18" s="2">
        <v>12</v>
      </c>
      <c r="H18" s="2">
        <v>16</v>
      </c>
      <c r="I18" s="2">
        <f>SUMPRODUCT(G13:H13,G18:H18)</f>
        <v>2712</v>
      </c>
      <c r="J18" s="2">
        <v>2880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9287-30C1-464C-96B2-1DB17D9B50FE}">
  <dimension ref="A1:R18"/>
  <sheetViews>
    <sheetView workbookViewId="0">
      <selection activeCell="A2" sqref="A2"/>
    </sheetView>
  </sheetViews>
  <sheetFormatPr defaultColWidth="8.77734375" defaultRowHeight="15.75" x14ac:dyDescent="0.25"/>
  <cols>
    <col min="1" max="1" width="2.77734375" style="3" customWidth="1"/>
    <col min="2" max="5" width="2.77734375" style="2" customWidth="1"/>
    <col min="6" max="18" width="8.77734375" style="2"/>
    <col min="19" max="16384" width="8.77734375" style="3"/>
  </cols>
  <sheetData>
    <row r="1" spans="1:10" x14ac:dyDescent="0.25">
      <c r="A1" s="1" t="s">
        <v>0</v>
      </c>
    </row>
    <row r="3" spans="1:10" x14ac:dyDescent="0.25">
      <c r="B3" s="4" t="s">
        <v>101</v>
      </c>
    </row>
    <row r="4" spans="1:10" x14ac:dyDescent="0.25">
      <c r="B4" s="4"/>
      <c r="C4" s="6" t="s">
        <v>85</v>
      </c>
    </row>
    <row r="5" spans="1:10" x14ac:dyDescent="0.25">
      <c r="D5" s="4" t="s">
        <v>102</v>
      </c>
    </row>
    <row r="7" spans="1:10" x14ac:dyDescent="0.25">
      <c r="E7" s="4" t="s">
        <v>104</v>
      </c>
    </row>
    <row r="9" spans="1:10" x14ac:dyDescent="0.25">
      <c r="F9" s="4" t="s">
        <v>100</v>
      </c>
    </row>
    <row r="10" spans="1:10" x14ac:dyDescent="0.25">
      <c r="F10" s="4" t="s">
        <v>99</v>
      </c>
    </row>
    <row r="12" spans="1:10" x14ac:dyDescent="0.25">
      <c r="G12" s="2" t="s">
        <v>1</v>
      </c>
      <c r="H12" s="2" t="s">
        <v>2</v>
      </c>
    </row>
    <row r="13" spans="1:10" ht="16.5" thickBot="1" x14ac:dyDescent="0.3">
      <c r="F13" s="2" t="s">
        <v>6</v>
      </c>
      <c r="G13" s="7">
        <v>117</v>
      </c>
      <c r="H13" s="7">
        <v>77</v>
      </c>
    </row>
    <row r="14" spans="1:10" ht="16.5" thickBot="1" x14ac:dyDescent="0.3">
      <c r="F14" s="2" t="s">
        <v>7</v>
      </c>
      <c r="G14" s="2">
        <v>350</v>
      </c>
      <c r="H14" s="2">
        <v>300</v>
      </c>
      <c r="I14" s="82">
        <f>SUMPRODUCT(G13:H13,G14:H14)</f>
        <v>64050</v>
      </c>
    </row>
    <row r="15" spans="1:10" x14ac:dyDescent="0.25">
      <c r="J15" s="2" t="s">
        <v>8</v>
      </c>
    </row>
    <row r="16" spans="1:10" x14ac:dyDescent="0.25">
      <c r="F16" s="2" t="s">
        <v>3</v>
      </c>
      <c r="G16" s="2">
        <v>1</v>
      </c>
      <c r="H16" s="2">
        <v>1</v>
      </c>
      <c r="I16" s="2">
        <f>SUMPRODUCT(G13:H13,G16:H16)</f>
        <v>194</v>
      </c>
      <c r="J16" s="2">
        <v>200</v>
      </c>
    </row>
    <row r="17" spans="6:11" x14ac:dyDescent="0.25">
      <c r="F17" s="2" t="s">
        <v>4</v>
      </c>
      <c r="G17" s="2">
        <v>9</v>
      </c>
      <c r="H17" s="2">
        <v>6</v>
      </c>
      <c r="I17" s="2">
        <f>SUMPRODUCT(G13:H13,G17:H17)</f>
        <v>1515</v>
      </c>
      <c r="J17" s="2">
        <v>1520</v>
      </c>
      <c r="K17" s="2" t="s">
        <v>103</v>
      </c>
    </row>
    <row r="18" spans="6:11" x14ac:dyDescent="0.25">
      <c r="F18" s="2" t="s">
        <v>5</v>
      </c>
      <c r="G18" s="2">
        <v>12</v>
      </c>
      <c r="H18" s="2">
        <v>16</v>
      </c>
      <c r="I18" s="2">
        <f>SUMPRODUCT(G13:H13,G18:H18)</f>
        <v>2636</v>
      </c>
      <c r="J18" s="2">
        <v>2650</v>
      </c>
      <c r="K18" s="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8FC4-A36D-4775-AFA3-4571E3C6D3F8}">
  <dimension ref="A1:R21"/>
  <sheetViews>
    <sheetView workbookViewId="0">
      <selection activeCell="A2" sqref="A2"/>
    </sheetView>
  </sheetViews>
  <sheetFormatPr defaultColWidth="8.77734375" defaultRowHeight="15.75" x14ac:dyDescent="0.25"/>
  <cols>
    <col min="1" max="1" width="2.77734375" style="9" customWidth="1"/>
    <col min="2" max="2" width="3" style="9" customWidth="1"/>
    <col min="3" max="3" width="15.77734375" style="9" customWidth="1"/>
    <col min="4" max="10" width="5.6640625" style="9" customWidth="1"/>
    <col min="11" max="18" width="5.6640625" style="10" customWidth="1"/>
    <col min="19" max="21" width="5.6640625" style="9" customWidth="1"/>
    <col min="22" max="16384" width="8.77734375" style="9"/>
  </cols>
  <sheetData>
    <row r="1" spans="1:18" x14ac:dyDescent="0.25">
      <c r="A1" s="8" t="s">
        <v>10</v>
      </c>
    </row>
    <row r="2" spans="1:18" ht="16.5" thickBot="1" x14ac:dyDescent="0.3"/>
    <row r="3" spans="1:18" ht="16.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3"/>
      <c r="R3" s="14"/>
    </row>
    <row r="4" spans="1:18" x14ac:dyDescent="0.25">
      <c r="B4" s="15"/>
      <c r="C4" s="16" t="s">
        <v>11</v>
      </c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9"/>
    </row>
    <row r="5" spans="1:18" x14ac:dyDescent="0.25">
      <c r="B5" s="15"/>
      <c r="C5" s="20" t="s">
        <v>12</v>
      </c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  <c r="P5" s="18"/>
      <c r="Q5" s="18"/>
      <c r="R5" s="19"/>
    </row>
    <row r="6" spans="1:18" x14ac:dyDescent="0.25">
      <c r="B6" s="15"/>
      <c r="C6" s="20" t="s">
        <v>13</v>
      </c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9"/>
    </row>
    <row r="7" spans="1:18" ht="16.5" thickBot="1" x14ac:dyDescent="0.3">
      <c r="B7" s="15"/>
      <c r="C7" s="21" t="s">
        <v>14</v>
      </c>
      <c r="D7" s="17"/>
      <c r="E7" s="17"/>
      <c r="F7" s="17"/>
      <c r="G7" s="17"/>
      <c r="H7" s="17"/>
      <c r="I7" s="17"/>
      <c r="J7" s="17"/>
      <c r="K7" s="18"/>
      <c r="L7" s="17"/>
      <c r="M7" s="17"/>
      <c r="N7" s="18"/>
      <c r="O7" s="18"/>
      <c r="P7" s="18"/>
      <c r="Q7" s="18"/>
      <c r="R7" s="19"/>
    </row>
    <row r="8" spans="1:18" x14ac:dyDescent="0.25">
      <c r="B8" s="15"/>
      <c r="C8" s="22" t="s">
        <v>15</v>
      </c>
      <c r="D8" s="23" t="s">
        <v>16</v>
      </c>
      <c r="E8" s="23" t="s">
        <v>17</v>
      </c>
      <c r="F8" s="23" t="s">
        <v>18</v>
      </c>
      <c r="G8" s="13"/>
      <c r="H8" s="14"/>
      <c r="I8" s="17"/>
      <c r="J8" s="17"/>
      <c r="K8" s="18"/>
      <c r="L8" s="17"/>
      <c r="M8" s="17"/>
      <c r="N8" s="18"/>
      <c r="O8" s="18"/>
      <c r="P8" s="18"/>
      <c r="Q8" s="18"/>
      <c r="R8" s="19"/>
    </row>
    <row r="9" spans="1:18" x14ac:dyDescent="0.25">
      <c r="B9" s="15"/>
      <c r="C9" s="24" t="s">
        <v>6</v>
      </c>
      <c r="D9" s="25">
        <v>4.0222222222222221</v>
      </c>
      <c r="E9" s="25">
        <v>1.2666666666666668</v>
      </c>
      <c r="F9" s="25" t="s">
        <v>19</v>
      </c>
      <c r="G9" s="18"/>
      <c r="H9" s="19"/>
      <c r="I9" s="17"/>
      <c r="J9" s="17"/>
      <c r="K9" s="18"/>
      <c r="L9" s="17"/>
      <c r="M9" s="17"/>
      <c r="N9" s="18"/>
      <c r="O9" s="18"/>
      <c r="P9" s="18"/>
      <c r="Q9" s="18"/>
      <c r="R9" s="19"/>
    </row>
    <row r="10" spans="1:18" x14ac:dyDescent="0.25">
      <c r="B10" s="15"/>
      <c r="C10" s="24" t="s">
        <v>20</v>
      </c>
      <c r="D10" s="25">
        <v>44</v>
      </c>
      <c r="E10" s="25">
        <v>156</v>
      </c>
      <c r="F10" s="25">
        <f>SUMPRODUCT(D9:E9,D10:E10)</f>
        <v>374.57777777777778</v>
      </c>
      <c r="G10" s="18"/>
      <c r="H10" s="19"/>
      <c r="I10" s="17"/>
      <c r="J10" s="17"/>
      <c r="K10" s="18"/>
      <c r="L10" s="18"/>
      <c r="M10" s="18"/>
      <c r="N10" s="18"/>
      <c r="O10" s="18"/>
      <c r="P10" s="18"/>
      <c r="Q10" s="18"/>
      <c r="R10" s="19"/>
    </row>
    <row r="11" spans="1:18" x14ac:dyDescent="0.25">
      <c r="B11" s="15"/>
      <c r="C11" s="26" t="s">
        <v>21</v>
      </c>
      <c r="D11" s="27"/>
      <c r="E11" s="27"/>
      <c r="F11" s="27" t="s">
        <v>22</v>
      </c>
      <c r="G11" s="18" t="s">
        <v>23</v>
      </c>
      <c r="H11" s="28" t="s">
        <v>8</v>
      </c>
      <c r="I11" s="17"/>
      <c r="J11" s="17"/>
      <c r="K11" s="18"/>
      <c r="L11" s="18"/>
      <c r="M11" s="18"/>
      <c r="N11" s="18"/>
      <c r="O11" s="18"/>
      <c r="P11" s="18"/>
      <c r="Q11" s="18"/>
      <c r="R11" s="19"/>
    </row>
    <row r="12" spans="1:18" x14ac:dyDescent="0.25">
      <c r="B12" s="15"/>
      <c r="C12" s="24" t="s">
        <v>24</v>
      </c>
      <c r="D12" s="25">
        <v>3</v>
      </c>
      <c r="E12" s="25">
        <v>11</v>
      </c>
      <c r="F12" s="25">
        <f>SUMPRODUCT($D$9:$E$9,D12:E12)</f>
        <v>26</v>
      </c>
      <c r="G12" s="29" t="s">
        <v>25</v>
      </c>
      <c r="H12" s="30">
        <v>26</v>
      </c>
      <c r="I12" s="17"/>
      <c r="J12" s="17"/>
      <c r="K12" s="18"/>
      <c r="L12" s="18"/>
      <c r="M12" s="18"/>
      <c r="N12" s="18"/>
      <c r="O12" s="18"/>
      <c r="P12" s="18"/>
      <c r="Q12" s="18"/>
      <c r="R12" s="19"/>
    </row>
    <row r="13" spans="1:18" ht="16.5" thickBot="1" x14ac:dyDescent="0.3">
      <c r="B13" s="15"/>
      <c r="C13" s="31" t="s">
        <v>26</v>
      </c>
      <c r="D13" s="32">
        <v>9</v>
      </c>
      <c r="E13" s="32">
        <v>3</v>
      </c>
      <c r="F13" s="33">
        <f>SUMPRODUCT($D$9:$E$9,D13:E13)</f>
        <v>40</v>
      </c>
      <c r="G13" s="32" t="s">
        <v>25</v>
      </c>
      <c r="H13" s="34">
        <v>40</v>
      </c>
      <c r="I13" s="17"/>
      <c r="J13" s="17"/>
      <c r="K13" s="18"/>
      <c r="L13" s="18"/>
      <c r="M13" s="18"/>
      <c r="N13" s="18"/>
      <c r="O13" s="18"/>
      <c r="P13" s="18"/>
      <c r="Q13" s="18"/>
      <c r="R13" s="19"/>
    </row>
    <row r="14" spans="1:18" ht="16.5" thickBot="1" x14ac:dyDescent="0.3">
      <c r="B14" s="15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9"/>
    </row>
    <row r="15" spans="1:18" x14ac:dyDescent="0.25">
      <c r="B15" s="15"/>
      <c r="C15" s="17"/>
      <c r="D15" s="35" t="s">
        <v>16</v>
      </c>
      <c r="E15" s="35" t="s">
        <v>17</v>
      </c>
      <c r="F15" s="17"/>
      <c r="G15" s="36" t="s">
        <v>9</v>
      </c>
      <c r="H15" s="37"/>
      <c r="I15" s="17"/>
      <c r="J15" s="17"/>
      <c r="K15" s="18"/>
      <c r="L15" s="18"/>
      <c r="M15" s="18"/>
      <c r="N15" s="18"/>
      <c r="O15" s="18"/>
      <c r="P15" s="18"/>
      <c r="Q15" s="38" t="s">
        <v>27</v>
      </c>
      <c r="R15" s="14"/>
    </row>
    <row r="16" spans="1:18" x14ac:dyDescent="0.25">
      <c r="B16" s="15"/>
      <c r="C16" s="17"/>
      <c r="D16" s="29">
        <f>H12/D12</f>
        <v>8.6666666666666661</v>
      </c>
      <c r="E16" s="29">
        <v>0</v>
      </c>
      <c r="F16" s="17"/>
      <c r="G16" s="39" t="s">
        <v>28</v>
      </c>
      <c r="H16" s="40"/>
      <c r="I16" s="17"/>
      <c r="J16" s="17"/>
      <c r="K16" s="18"/>
      <c r="L16" s="18"/>
      <c r="M16" s="18"/>
      <c r="N16" s="18"/>
      <c r="O16" s="18"/>
      <c r="P16" s="18"/>
      <c r="Q16" s="41" t="s">
        <v>28</v>
      </c>
      <c r="R16" s="19"/>
    </row>
    <row r="17" spans="2:18" x14ac:dyDescent="0.25">
      <c r="B17" s="15"/>
      <c r="C17" s="17"/>
      <c r="D17" s="29">
        <v>0</v>
      </c>
      <c r="E17" s="29">
        <f>H12/E12</f>
        <v>2.3636363636363638</v>
      </c>
      <c r="F17" s="17"/>
      <c r="G17" s="42" t="s">
        <v>16</v>
      </c>
      <c r="H17" s="19" t="s">
        <v>17</v>
      </c>
      <c r="I17" s="17"/>
      <c r="J17" s="17"/>
      <c r="K17" s="18"/>
      <c r="L17" s="18"/>
      <c r="M17" s="18"/>
      <c r="N17" s="18"/>
      <c r="O17" s="18"/>
      <c r="P17" s="18"/>
      <c r="Q17" s="42" t="s">
        <v>16</v>
      </c>
      <c r="R17" s="19" t="s">
        <v>17</v>
      </c>
    </row>
    <row r="18" spans="2:18" ht="16.5" thickBot="1" x14ac:dyDescent="0.3">
      <c r="B18" s="15"/>
      <c r="C18" s="17"/>
      <c r="D18" s="18" t="s">
        <v>16</v>
      </c>
      <c r="E18" s="18" t="s">
        <v>17</v>
      </c>
      <c r="F18" s="17"/>
      <c r="G18" s="43">
        <v>1</v>
      </c>
      <c r="H18" s="34">
        <v>2</v>
      </c>
      <c r="I18" s="17"/>
      <c r="J18" s="17"/>
      <c r="K18" s="18"/>
      <c r="L18" s="18"/>
      <c r="M18" s="18"/>
      <c r="N18" s="18"/>
      <c r="O18" s="18"/>
      <c r="P18" s="18"/>
      <c r="Q18" s="43">
        <f>(H12/E12-H13/E13)/(D12/E12-D13/E13)</f>
        <v>4.0222222222222221</v>
      </c>
      <c r="R18" s="34">
        <f>(H12/D12-H13/D13)/(E12/D12-E13/D13)</f>
        <v>1.2666666666666666</v>
      </c>
    </row>
    <row r="19" spans="2:18" x14ac:dyDescent="0.25">
      <c r="B19" s="15"/>
      <c r="C19" s="17"/>
      <c r="D19" s="29">
        <f>H13/D13</f>
        <v>4.4444444444444446</v>
      </c>
      <c r="E19" s="29">
        <v>0</v>
      </c>
      <c r="F19" s="17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9"/>
    </row>
    <row r="20" spans="2:18" x14ac:dyDescent="0.25">
      <c r="B20" s="15"/>
      <c r="C20" s="17"/>
      <c r="D20" s="29">
        <v>0</v>
      </c>
      <c r="E20" s="29">
        <f>H13/E13</f>
        <v>13.333333333333334</v>
      </c>
      <c r="F20" s="17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9"/>
    </row>
    <row r="21" spans="2:18" ht="16.5" thickBot="1" x14ac:dyDescent="0.3">
      <c r="B21" s="44"/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46"/>
      <c r="N21" s="46"/>
      <c r="O21" s="46"/>
      <c r="P21" s="46"/>
      <c r="Q21" s="46"/>
      <c r="R21" s="4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64A5-7064-4903-AF14-FE4C42D0410D}">
  <dimension ref="A1:P22"/>
  <sheetViews>
    <sheetView workbookViewId="0">
      <selection activeCell="A2" sqref="A2"/>
    </sheetView>
  </sheetViews>
  <sheetFormatPr defaultColWidth="8.77734375" defaultRowHeight="15.75" x14ac:dyDescent="0.25"/>
  <cols>
    <col min="1" max="1" width="2.77734375" style="3" customWidth="1"/>
    <col min="2" max="5" width="2.77734375" style="2" customWidth="1"/>
    <col min="6" max="16" width="8.77734375" style="2"/>
    <col min="17" max="16384" width="8.77734375" style="3"/>
  </cols>
  <sheetData>
    <row r="1" spans="1:15" x14ac:dyDescent="0.25">
      <c r="A1" s="1" t="s">
        <v>0</v>
      </c>
    </row>
    <row r="3" spans="1:15" x14ac:dyDescent="0.25">
      <c r="B3" s="4" t="s">
        <v>106</v>
      </c>
    </row>
    <row r="4" spans="1:15" x14ac:dyDescent="0.25">
      <c r="B4" s="4"/>
      <c r="C4" s="6" t="s">
        <v>86</v>
      </c>
    </row>
    <row r="5" spans="1:15" x14ac:dyDescent="0.25">
      <c r="D5" s="4" t="s">
        <v>102</v>
      </c>
    </row>
    <row r="7" spans="1:15" x14ac:dyDescent="0.25">
      <c r="E7" s="4" t="s">
        <v>104</v>
      </c>
    </row>
    <row r="9" spans="1:15" x14ac:dyDescent="0.25">
      <c r="F9" s="4" t="s">
        <v>87</v>
      </c>
    </row>
    <row r="10" spans="1:15" x14ac:dyDescent="0.25">
      <c r="F10" s="4" t="s">
        <v>107</v>
      </c>
    </row>
    <row r="12" spans="1:15" x14ac:dyDescent="0.25">
      <c r="G12" s="60"/>
      <c r="H12" s="61"/>
      <c r="I12" s="61"/>
      <c r="J12" s="61" t="s">
        <v>53</v>
      </c>
      <c r="K12" s="61"/>
      <c r="L12" s="61"/>
      <c r="M12" s="62"/>
      <c r="N12" s="63" t="s">
        <v>54</v>
      </c>
    </row>
    <row r="13" spans="1:15" x14ac:dyDescent="0.25">
      <c r="F13" s="2" t="s">
        <v>36</v>
      </c>
      <c r="G13" s="56" t="s">
        <v>29</v>
      </c>
      <c r="H13" s="57" t="s">
        <v>30</v>
      </c>
      <c r="I13" s="57" t="s">
        <v>31</v>
      </c>
      <c r="J13" s="57" t="s">
        <v>32</v>
      </c>
      <c r="K13" s="57" t="s">
        <v>33</v>
      </c>
      <c r="L13" s="57" t="s">
        <v>34</v>
      </c>
      <c r="M13" s="58" t="s">
        <v>35</v>
      </c>
      <c r="N13" s="65" t="s">
        <v>38</v>
      </c>
      <c r="O13" s="52" t="s">
        <v>39</v>
      </c>
    </row>
    <row r="14" spans="1:15" x14ac:dyDescent="0.25">
      <c r="F14" s="50">
        <v>1</v>
      </c>
      <c r="G14" s="50">
        <v>0</v>
      </c>
      <c r="H14" s="51">
        <v>0</v>
      </c>
      <c r="I14" s="51">
        <v>1</v>
      </c>
      <c r="J14" s="51">
        <v>1</v>
      </c>
      <c r="K14" s="51">
        <v>1</v>
      </c>
      <c r="L14" s="51">
        <v>1</v>
      </c>
      <c r="M14" s="52">
        <v>1</v>
      </c>
      <c r="N14" s="66">
        <v>3</v>
      </c>
      <c r="O14" s="63">
        <v>680</v>
      </c>
    </row>
    <row r="15" spans="1:15" x14ac:dyDescent="0.25">
      <c r="F15" s="53">
        <v>2</v>
      </c>
      <c r="G15" s="53">
        <v>1</v>
      </c>
      <c r="H15" s="54">
        <v>0</v>
      </c>
      <c r="I15" s="54">
        <v>0</v>
      </c>
      <c r="J15" s="54">
        <v>1</v>
      </c>
      <c r="K15" s="54">
        <v>1</v>
      </c>
      <c r="L15" s="54">
        <v>1</v>
      </c>
      <c r="M15" s="55">
        <v>1</v>
      </c>
      <c r="N15" s="67">
        <v>3</v>
      </c>
      <c r="O15" s="64">
        <v>705</v>
      </c>
    </row>
    <row r="16" spans="1:15" x14ac:dyDescent="0.25">
      <c r="F16" s="53">
        <v>3</v>
      </c>
      <c r="G16" s="53">
        <v>1</v>
      </c>
      <c r="H16" s="54">
        <v>1</v>
      </c>
      <c r="I16" s="54">
        <v>0</v>
      </c>
      <c r="J16" s="54">
        <v>0</v>
      </c>
      <c r="K16" s="54">
        <v>1</v>
      </c>
      <c r="L16" s="54">
        <v>1</v>
      </c>
      <c r="M16" s="55">
        <v>1</v>
      </c>
      <c r="N16" s="67">
        <v>6</v>
      </c>
      <c r="O16" s="64">
        <v>705</v>
      </c>
    </row>
    <row r="17" spans="6:15" x14ac:dyDescent="0.25">
      <c r="F17" s="53">
        <v>4</v>
      </c>
      <c r="G17" s="53">
        <v>1</v>
      </c>
      <c r="H17" s="54">
        <v>1</v>
      </c>
      <c r="I17" s="54">
        <v>1</v>
      </c>
      <c r="J17" s="54">
        <v>0</v>
      </c>
      <c r="K17" s="54">
        <v>0</v>
      </c>
      <c r="L17" s="54">
        <v>1</v>
      </c>
      <c r="M17" s="55">
        <v>1</v>
      </c>
      <c r="N17" s="67">
        <v>0</v>
      </c>
      <c r="O17" s="64">
        <v>705</v>
      </c>
    </row>
    <row r="18" spans="6:15" x14ac:dyDescent="0.25">
      <c r="F18" s="53">
        <v>5</v>
      </c>
      <c r="G18" s="53">
        <v>1</v>
      </c>
      <c r="H18" s="54">
        <v>1</v>
      </c>
      <c r="I18" s="54">
        <v>1</v>
      </c>
      <c r="J18" s="54">
        <v>1</v>
      </c>
      <c r="K18" s="54">
        <v>0</v>
      </c>
      <c r="L18" s="54">
        <v>0</v>
      </c>
      <c r="M18" s="55">
        <v>1</v>
      </c>
      <c r="N18" s="67">
        <v>7</v>
      </c>
      <c r="O18" s="64">
        <v>705</v>
      </c>
    </row>
    <row r="19" spans="6:15" x14ac:dyDescent="0.25">
      <c r="F19" s="53">
        <v>6</v>
      </c>
      <c r="G19" s="53">
        <v>1</v>
      </c>
      <c r="H19" s="54">
        <v>1</v>
      </c>
      <c r="I19" s="54">
        <v>1</v>
      </c>
      <c r="J19" s="54">
        <v>1</v>
      </c>
      <c r="K19" s="54">
        <v>1</v>
      </c>
      <c r="L19" s="54">
        <v>0</v>
      </c>
      <c r="M19" s="55">
        <v>0</v>
      </c>
      <c r="N19" s="67">
        <v>2</v>
      </c>
      <c r="O19" s="64">
        <v>680</v>
      </c>
    </row>
    <row r="20" spans="6:15" ht="16.5" thickBot="1" x14ac:dyDescent="0.3">
      <c r="F20" s="56">
        <v>7</v>
      </c>
      <c r="G20" s="56">
        <v>0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8">
        <v>0</v>
      </c>
      <c r="N20" s="68">
        <v>12</v>
      </c>
      <c r="O20" s="64">
        <v>655</v>
      </c>
    </row>
    <row r="21" spans="6:15" ht="16.5" thickBot="1" x14ac:dyDescent="0.3">
      <c r="F21" s="2" t="s">
        <v>55</v>
      </c>
      <c r="G21" s="50">
        <f>SUMPRODUCT(G14:G20,N14:N20)</f>
        <v>18</v>
      </c>
      <c r="H21" s="51">
        <f>SUMPRODUCT(H14:H20,N14:N20)</f>
        <v>27</v>
      </c>
      <c r="I21" s="51">
        <f>SUMPRODUCT(I14:I20,N14:N20)</f>
        <v>24</v>
      </c>
      <c r="J21" s="51">
        <f>SUMPRODUCT(J14:J20,N14:N20)</f>
        <v>27</v>
      </c>
      <c r="K21" s="51">
        <f>SUMPRODUCT(K14:K20,N14:N20)</f>
        <v>26</v>
      </c>
      <c r="L21" s="51">
        <f>SUMPRODUCT(L14:L20,N14:N20)</f>
        <v>24</v>
      </c>
      <c r="M21" s="52">
        <f>SUMPRODUCT(M14:M20,N14:N20)</f>
        <v>19</v>
      </c>
      <c r="N21" s="2" t="s">
        <v>40</v>
      </c>
      <c r="O21" s="82">
        <f>SUMPRODUCT(N14:N20,O14:O20)</f>
        <v>22540</v>
      </c>
    </row>
    <row r="22" spans="6:15" x14ac:dyDescent="0.25">
      <c r="F22" s="2" t="s">
        <v>56</v>
      </c>
      <c r="G22" s="60">
        <v>18</v>
      </c>
      <c r="H22" s="61">
        <v>27</v>
      </c>
      <c r="I22" s="61">
        <v>22</v>
      </c>
      <c r="J22" s="61">
        <v>26</v>
      </c>
      <c r="K22" s="61">
        <v>25</v>
      </c>
      <c r="L22" s="61">
        <v>21</v>
      </c>
      <c r="M22" s="62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1A64-233E-4D84-9ED7-20D1654DA419}">
  <dimension ref="A1:P21"/>
  <sheetViews>
    <sheetView workbookViewId="0">
      <selection activeCell="A2" sqref="A2"/>
    </sheetView>
  </sheetViews>
  <sheetFormatPr defaultColWidth="8.77734375" defaultRowHeight="15.75" x14ac:dyDescent="0.25"/>
  <cols>
    <col min="1" max="1" width="2.77734375" style="3" customWidth="1"/>
    <col min="2" max="5" width="2.77734375" style="2" customWidth="1"/>
    <col min="6" max="13" width="8.77734375" style="2" customWidth="1"/>
    <col min="14" max="16" width="8.77734375" style="2"/>
    <col min="17" max="16384" width="8.77734375" style="3"/>
  </cols>
  <sheetData>
    <row r="1" spans="1:13" x14ac:dyDescent="0.25">
      <c r="A1" s="1" t="s">
        <v>0</v>
      </c>
    </row>
    <row r="3" spans="1:13" x14ac:dyDescent="0.25">
      <c r="B3" s="4" t="s">
        <v>108</v>
      </c>
    </row>
    <row r="4" spans="1:13" x14ac:dyDescent="0.25">
      <c r="B4" s="4"/>
      <c r="C4" s="6" t="s">
        <v>90</v>
      </c>
    </row>
    <row r="5" spans="1:13" x14ac:dyDescent="0.25">
      <c r="D5" s="4" t="s">
        <v>109</v>
      </c>
    </row>
    <row r="7" spans="1:13" x14ac:dyDescent="0.25">
      <c r="E7" s="4" t="s">
        <v>112</v>
      </c>
    </row>
    <row r="9" spans="1:13" x14ac:dyDescent="0.25">
      <c r="F9" s="4" t="s">
        <v>113</v>
      </c>
    </row>
    <row r="10" spans="1:13" x14ac:dyDescent="0.25">
      <c r="F10" s="4" t="s">
        <v>110</v>
      </c>
    </row>
    <row r="12" spans="1:13" x14ac:dyDescent="0.25">
      <c r="G12" s="2" t="s">
        <v>111</v>
      </c>
      <c r="I12" s="50"/>
      <c r="J12" s="51"/>
      <c r="K12" s="51" t="s">
        <v>88</v>
      </c>
      <c r="L12" s="51"/>
      <c r="M12" s="52"/>
    </row>
    <row r="13" spans="1:13" x14ac:dyDescent="0.25">
      <c r="F13" s="2" t="s">
        <v>41</v>
      </c>
      <c r="G13" s="2" t="s">
        <v>42</v>
      </c>
      <c r="H13" s="2" t="s">
        <v>43</v>
      </c>
      <c r="I13" s="56" t="s">
        <v>46</v>
      </c>
      <c r="J13" s="57" t="s">
        <v>47</v>
      </c>
      <c r="K13" s="57" t="s">
        <v>48</v>
      </c>
      <c r="L13" s="57" t="s">
        <v>49</v>
      </c>
      <c r="M13" s="58" t="s">
        <v>50</v>
      </c>
    </row>
    <row r="14" spans="1:13" x14ac:dyDescent="0.25">
      <c r="F14" s="63">
        <v>1</v>
      </c>
      <c r="G14" s="69">
        <v>1</v>
      </c>
      <c r="H14" s="63">
        <v>141</v>
      </c>
      <c r="I14" s="53">
        <v>75</v>
      </c>
      <c r="J14" s="54">
        <v>25</v>
      </c>
      <c r="K14" s="54">
        <v>20</v>
      </c>
      <c r="L14" s="54">
        <v>15</v>
      </c>
      <c r="M14" s="55">
        <v>10</v>
      </c>
    </row>
    <row r="15" spans="1:13" x14ac:dyDescent="0.25">
      <c r="F15" s="64">
        <v>2</v>
      </c>
      <c r="G15" s="70">
        <v>0</v>
      </c>
      <c r="H15" s="64">
        <v>187</v>
      </c>
      <c r="I15" s="53">
        <v>90</v>
      </c>
      <c r="J15" s="54">
        <v>35</v>
      </c>
      <c r="K15" s="54">
        <v>0</v>
      </c>
      <c r="L15" s="54">
        <v>0</v>
      </c>
      <c r="M15" s="55">
        <v>30</v>
      </c>
    </row>
    <row r="16" spans="1:13" x14ac:dyDescent="0.25">
      <c r="F16" s="64">
        <v>3</v>
      </c>
      <c r="G16" s="70">
        <v>0</v>
      </c>
      <c r="H16" s="64">
        <v>121</v>
      </c>
      <c r="I16" s="53">
        <v>60</v>
      </c>
      <c r="J16" s="54">
        <v>15</v>
      </c>
      <c r="K16" s="54">
        <v>15</v>
      </c>
      <c r="L16" s="54">
        <v>15</v>
      </c>
      <c r="M16" s="55">
        <v>15</v>
      </c>
    </row>
    <row r="17" spans="6:14" x14ac:dyDescent="0.25">
      <c r="F17" s="64">
        <v>4</v>
      </c>
      <c r="G17" s="70">
        <v>1</v>
      </c>
      <c r="H17" s="64">
        <v>83</v>
      </c>
      <c r="I17" s="53">
        <v>30</v>
      </c>
      <c r="J17" s="54">
        <v>20</v>
      </c>
      <c r="K17" s="54">
        <v>10</v>
      </c>
      <c r="L17" s="54">
        <v>5</v>
      </c>
      <c r="M17" s="55">
        <v>5</v>
      </c>
    </row>
    <row r="18" spans="6:14" x14ac:dyDescent="0.25">
      <c r="F18" s="64">
        <v>5</v>
      </c>
      <c r="G18" s="70">
        <v>1</v>
      </c>
      <c r="H18" s="64">
        <v>265</v>
      </c>
      <c r="I18" s="53">
        <v>100</v>
      </c>
      <c r="J18" s="54">
        <v>25</v>
      </c>
      <c r="K18" s="54">
        <v>20</v>
      </c>
      <c r="L18" s="54">
        <v>20</v>
      </c>
      <c r="M18" s="55">
        <v>20</v>
      </c>
    </row>
    <row r="19" spans="6:14" ht="16.5" thickBot="1" x14ac:dyDescent="0.3">
      <c r="F19" s="65">
        <v>6</v>
      </c>
      <c r="G19" s="71">
        <v>0</v>
      </c>
      <c r="H19" s="64">
        <v>127</v>
      </c>
      <c r="I19" s="53">
        <v>50</v>
      </c>
      <c r="J19" s="54">
        <v>20</v>
      </c>
      <c r="K19" s="54">
        <v>10</v>
      </c>
      <c r="L19" s="54">
        <v>30</v>
      </c>
      <c r="M19" s="55">
        <v>40</v>
      </c>
    </row>
    <row r="20" spans="6:14" ht="16.5" thickBot="1" x14ac:dyDescent="0.3">
      <c r="G20" s="48" t="s">
        <v>51</v>
      </c>
      <c r="H20" s="82">
        <f>SUMPRODUCT(G14:G19,H14:H19)</f>
        <v>489</v>
      </c>
      <c r="I20" s="61">
        <f>SUMPRODUCT(G14:G19,I14:I19)</f>
        <v>205</v>
      </c>
      <c r="J20" s="61">
        <f>SUMPRODUCT(G14:G19,J14:J19)</f>
        <v>70</v>
      </c>
      <c r="K20" s="61">
        <f>SUMPRODUCT(G14:G19,K14:K19)</f>
        <v>50</v>
      </c>
      <c r="L20" s="61">
        <f>SUMPRODUCT(G14:G19,L14:L19)</f>
        <v>40</v>
      </c>
      <c r="M20" s="62">
        <f>SUMPRODUCT(G14:G19,M14:M19)</f>
        <v>35</v>
      </c>
      <c r="N20" s="5" t="s">
        <v>88</v>
      </c>
    </row>
    <row r="21" spans="6:14" x14ac:dyDescent="0.25">
      <c r="I21" s="56">
        <v>250</v>
      </c>
      <c r="J21" s="57">
        <v>75</v>
      </c>
      <c r="K21" s="57">
        <v>50</v>
      </c>
      <c r="L21" s="57">
        <v>50</v>
      </c>
      <c r="M21" s="58">
        <v>50</v>
      </c>
      <c r="N21" s="5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DA72-A92C-4014-AAD4-75DB723AB0E8}">
  <dimension ref="A1:Q34"/>
  <sheetViews>
    <sheetView workbookViewId="0">
      <selection activeCell="A2" sqref="A2"/>
    </sheetView>
  </sheetViews>
  <sheetFormatPr defaultColWidth="8.77734375" defaultRowHeight="15.75" x14ac:dyDescent="0.25"/>
  <cols>
    <col min="1" max="1" width="2.77734375" style="3" customWidth="1"/>
    <col min="2" max="6" width="2.77734375" style="2" customWidth="1"/>
    <col min="7" max="17" width="8.77734375" style="2"/>
    <col min="18" max="16384" width="8.77734375" style="3"/>
  </cols>
  <sheetData>
    <row r="1" spans="1:16" x14ac:dyDescent="0.25">
      <c r="A1" s="1" t="s">
        <v>0</v>
      </c>
    </row>
    <row r="3" spans="1:16" x14ac:dyDescent="0.25">
      <c r="B3" s="4" t="s">
        <v>115</v>
      </c>
    </row>
    <row r="4" spans="1:16" x14ac:dyDescent="0.25">
      <c r="B4" s="4"/>
    </row>
    <row r="5" spans="1:16" x14ac:dyDescent="0.25">
      <c r="D5" s="4" t="s">
        <v>114</v>
      </c>
    </row>
    <row r="7" spans="1:16" x14ac:dyDescent="0.25">
      <c r="E7" s="4" t="s">
        <v>112</v>
      </c>
    </row>
    <row r="9" spans="1:16" x14ac:dyDescent="0.25">
      <c r="F9" s="4" t="s">
        <v>113</v>
      </c>
    </row>
    <row r="10" spans="1:16" x14ac:dyDescent="0.25">
      <c r="F10" s="4" t="s">
        <v>110</v>
      </c>
    </row>
    <row r="12" spans="1:16" x14ac:dyDescent="0.25">
      <c r="G12" s="4" t="s">
        <v>52</v>
      </c>
    </row>
    <row r="13" spans="1:16" x14ac:dyDescent="0.25">
      <c r="G13" s="49" t="s">
        <v>121</v>
      </c>
      <c r="H13" s="73"/>
      <c r="I13" s="54"/>
      <c r="K13" s="54"/>
      <c r="L13" s="54"/>
      <c r="M13" s="54"/>
      <c r="N13" s="54"/>
      <c r="O13" s="54"/>
      <c r="P13" s="54"/>
    </row>
    <row r="14" spans="1:16" x14ac:dyDescent="0.25">
      <c r="G14" s="49" t="s">
        <v>120</v>
      </c>
      <c r="H14" s="73"/>
      <c r="I14" s="54"/>
      <c r="K14" s="54"/>
      <c r="L14" s="54"/>
      <c r="M14" s="54"/>
      <c r="N14" s="54"/>
      <c r="O14" s="54"/>
      <c r="P14" s="54"/>
    </row>
    <row r="15" spans="1:16" x14ac:dyDescent="0.25">
      <c r="G15" s="49" t="s">
        <v>117</v>
      </c>
      <c r="H15" s="73"/>
      <c r="I15" s="54"/>
      <c r="K15" s="54"/>
      <c r="L15" s="54"/>
      <c r="M15" s="54"/>
      <c r="N15" s="54"/>
      <c r="O15" s="54"/>
      <c r="P15" s="54"/>
    </row>
    <row r="16" spans="1:16" x14ac:dyDescent="0.25">
      <c r="G16" s="49" t="s">
        <v>118</v>
      </c>
      <c r="H16" s="73"/>
      <c r="I16" s="54"/>
      <c r="K16" s="54"/>
      <c r="L16" s="54"/>
      <c r="M16" s="54"/>
      <c r="N16" s="54"/>
      <c r="O16" s="54"/>
      <c r="P16" s="54"/>
    </row>
    <row r="17" spans="7:16" x14ac:dyDescent="0.25">
      <c r="G17" s="49" t="s">
        <v>119</v>
      </c>
      <c r="H17" s="73"/>
      <c r="I17" s="54"/>
      <c r="K17" s="54"/>
      <c r="L17" s="54"/>
      <c r="M17" s="54"/>
      <c r="N17" s="54"/>
      <c r="O17" s="54"/>
      <c r="P17" s="54"/>
    </row>
    <row r="19" spans="7:16" x14ac:dyDescent="0.25">
      <c r="G19" s="6" t="s">
        <v>90</v>
      </c>
    </row>
    <row r="20" spans="7:16" x14ac:dyDescent="0.25">
      <c r="H20" s="2" t="s">
        <v>116</v>
      </c>
    </row>
    <row r="21" spans="7:16" x14ac:dyDescent="0.25">
      <c r="H21" s="2" t="s">
        <v>111</v>
      </c>
      <c r="J21" s="50"/>
      <c r="K21" s="51"/>
      <c r="L21" s="51" t="s">
        <v>44</v>
      </c>
      <c r="M21" s="51"/>
      <c r="N21" s="52"/>
    </row>
    <row r="22" spans="7:16" x14ac:dyDescent="0.25">
      <c r="G22" s="2" t="s">
        <v>41</v>
      </c>
      <c r="H22" s="2" t="s">
        <v>42</v>
      </c>
      <c r="I22" s="2" t="s">
        <v>43</v>
      </c>
      <c r="J22" s="56" t="s">
        <v>46</v>
      </c>
      <c r="K22" s="57" t="s">
        <v>47</v>
      </c>
      <c r="L22" s="57" t="s">
        <v>48</v>
      </c>
      <c r="M22" s="57" t="s">
        <v>49</v>
      </c>
      <c r="N22" s="58" t="s">
        <v>50</v>
      </c>
    </row>
    <row r="23" spans="7:16" x14ac:dyDescent="0.25">
      <c r="G23" s="63">
        <v>1</v>
      </c>
      <c r="H23" s="69">
        <v>1</v>
      </c>
      <c r="I23" s="63">
        <v>141</v>
      </c>
      <c r="J23" s="53">
        <v>75</v>
      </c>
      <c r="K23" s="54">
        <v>25</v>
      </c>
      <c r="L23" s="54">
        <v>20</v>
      </c>
      <c r="M23" s="54">
        <v>15</v>
      </c>
      <c r="N23" s="55">
        <v>10</v>
      </c>
    </row>
    <row r="24" spans="7:16" x14ac:dyDescent="0.25">
      <c r="G24" s="64">
        <v>2</v>
      </c>
      <c r="H24" s="70">
        <v>0</v>
      </c>
      <c r="I24" s="64">
        <v>187</v>
      </c>
      <c r="J24" s="53">
        <v>90</v>
      </c>
      <c r="K24" s="54">
        <v>35</v>
      </c>
      <c r="L24" s="54">
        <v>0</v>
      </c>
      <c r="M24" s="54">
        <v>0</v>
      </c>
      <c r="N24" s="55">
        <v>30</v>
      </c>
    </row>
    <row r="25" spans="7:16" x14ac:dyDescent="0.25">
      <c r="G25" s="64">
        <v>3</v>
      </c>
      <c r="H25" s="70">
        <v>0</v>
      </c>
      <c r="I25" s="64">
        <v>121</v>
      </c>
      <c r="J25" s="53">
        <v>60</v>
      </c>
      <c r="K25" s="54">
        <v>15</v>
      </c>
      <c r="L25" s="54">
        <v>15</v>
      </c>
      <c r="M25" s="54">
        <v>15</v>
      </c>
      <c r="N25" s="55">
        <v>15</v>
      </c>
    </row>
    <row r="26" spans="7:16" x14ac:dyDescent="0.25">
      <c r="G26" s="64">
        <v>4</v>
      </c>
      <c r="H26" s="70">
        <v>1</v>
      </c>
      <c r="I26" s="64">
        <v>83</v>
      </c>
      <c r="J26" s="53">
        <v>30</v>
      </c>
      <c r="K26" s="54">
        <v>20</v>
      </c>
      <c r="L26" s="54">
        <v>10</v>
      </c>
      <c r="M26" s="54">
        <v>5</v>
      </c>
      <c r="N26" s="55">
        <v>5</v>
      </c>
    </row>
    <row r="27" spans="7:16" x14ac:dyDescent="0.25">
      <c r="G27" s="64">
        <v>5</v>
      </c>
      <c r="H27" s="70">
        <v>1</v>
      </c>
      <c r="I27" s="64">
        <v>265</v>
      </c>
      <c r="J27" s="53">
        <v>100</v>
      </c>
      <c r="K27" s="54">
        <v>25</v>
      </c>
      <c r="L27" s="54">
        <v>20</v>
      </c>
      <c r="M27" s="54">
        <v>20</v>
      </c>
      <c r="N27" s="55">
        <v>20</v>
      </c>
    </row>
    <row r="28" spans="7:16" x14ac:dyDescent="0.25">
      <c r="G28" s="65">
        <v>6</v>
      </c>
      <c r="H28" s="71">
        <v>0</v>
      </c>
      <c r="I28" s="65">
        <v>127</v>
      </c>
      <c r="J28" s="53">
        <v>50</v>
      </c>
      <c r="K28" s="54">
        <v>20</v>
      </c>
      <c r="L28" s="54">
        <v>10</v>
      </c>
      <c r="M28" s="54">
        <v>30</v>
      </c>
      <c r="N28" s="55">
        <v>40</v>
      </c>
    </row>
    <row r="29" spans="7:16" x14ac:dyDescent="0.25">
      <c r="H29" s="48" t="s">
        <v>51</v>
      </c>
      <c r="I29" s="59">
        <f>SUMPRODUCT(H23:H28,I23:I28)</f>
        <v>489</v>
      </c>
      <c r="J29" s="60">
        <f>SUMPRODUCT(H23:H28,J23:J28)</f>
        <v>205</v>
      </c>
      <c r="K29" s="61">
        <f>SUMPRODUCT(H23:H28,K23:K28)</f>
        <v>70</v>
      </c>
      <c r="L29" s="61">
        <f>SUMPRODUCT(H23:H28,L23:L28)</f>
        <v>50</v>
      </c>
      <c r="M29" s="61">
        <f>SUMPRODUCT(H23:H28,M23:M28)</f>
        <v>40</v>
      </c>
      <c r="N29" s="62">
        <f>SUMPRODUCT(H23:H28,N23:N28)</f>
        <v>35</v>
      </c>
      <c r="O29" s="5" t="s">
        <v>44</v>
      </c>
    </row>
    <row r="30" spans="7:16" x14ac:dyDescent="0.25">
      <c r="J30" s="56">
        <v>250</v>
      </c>
      <c r="K30" s="57">
        <v>75</v>
      </c>
      <c r="L30" s="57">
        <v>50</v>
      </c>
      <c r="M30" s="57">
        <v>50</v>
      </c>
      <c r="N30" s="58">
        <v>50</v>
      </c>
      <c r="O30" s="5" t="s">
        <v>45</v>
      </c>
    </row>
    <row r="34" spans="5:7" x14ac:dyDescent="0.25">
      <c r="E34" s="5"/>
      <c r="G3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6602-BA2F-4121-96C3-9974868D25A1}">
  <dimension ref="A1:P48"/>
  <sheetViews>
    <sheetView zoomScaleNormal="100" workbookViewId="0">
      <selection activeCell="A2" sqref="A2"/>
    </sheetView>
  </sheetViews>
  <sheetFormatPr defaultColWidth="8.77734375" defaultRowHeight="15.75" x14ac:dyDescent="0.25"/>
  <cols>
    <col min="1" max="4" width="2.77734375" style="3" customWidth="1"/>
    <col min="5" max="5" width="15.6640625" style="2" bestFit="1" customWidth="1"/>
    <col min="6" max="8" width="9.77734375" style="2" bestFit="1" customWidth="1"/>
    <col min="9" max="9" width="7.44140625" style="2" bestFit="1" customWidth="1"/>
    <col min="10" max="10" width="9.6640625" style="2" bestFit="1" customWidth="1"/>
    <col min="11" max="11" width="2.6640625" style="2" customWidth="1"/>
    <col min="12" max="14" width="2.6640625" style="5" customWidth="1"/>
    <col min="15" max="15" width="46.5546875" style="5" customWidth="1"/>
    <col min="16" max="16" width="8.77734375" style="2"/>
    <col min="17" max="16384" width="8.77734375" style="3"/>
  </cols>
  <sheetData>
    <row r="1" spans="1:15" x14ac:dyDescent="0.25">
      <c r="A1" s="1" t="s">
        <v>0</v>
      </c>
      <c r="B1" s="2"/>
      <c r="C1" s="2"/>
    </row>
    <row r="2" spans="1:15" x14ac:dyDescent="0.25">
      <c r="B2" s="2"/>
      <c r="C2" s="2"/>
    </row>
    <row r="3" spans="1:15" x14ac:dyDescent="0.25">
      <c r="B3" s="4" t="s">
        <v>122</v>
      </c>
      <c r="C3" s="2"/>
    </row>
    <row r="4" spans="1:15" x14ac:dyDescent="0.25">
      <c r="B4" s="2"/>
      <c r="C4" s="2"/>
      <c r="O4" s="2"/>
    </row>
    <row r="5" spans="1:15" x14ac:dyDescent="0.25">
      <c r="B5" s="2"/>
      <c r="C5" s="49" t="s">
        <v>123</v>
      </c>
    </row>
    <row r="7" spans="1:15" x14ac:dyDescent="0.25">
      <c r="L7" s="5" t="s">
        <v>67</v>
      </c>
      <c r="O7" s="2"/>
    </row>
    <row r="8" spans="1:15" x14ac:dyDescent="0.25">
      <c r="L8" s="75"/>
      <c r="M8" s="72" t="s">
        <v>57</v>
      </c>
      <c r="N8" s="72"/>
      <c r="O8" s="52"/>
    </row>
    <row r="9" spans="1:15" x14ac:dyDescent="0.25">
      <c r="E9" s="48"/>
      <c r="F9" s="2" t="s">
        <v>60</v>
      </c>
      <c r="G9" s="2" t="s">
        <v>61</v>
      </c>
      <c r="H9" s="2" t="s">
        <v>62</v>
      </c>
      <c r="I9" s="2" t="s">
        <v>63</v>
      </c>
      <c r="J9" s="2" t="s">
        <v>37</v>
      </c>
      <c r="L9" s="76"/>
      <c r="M9" s="73"/>
      <c r="N9" s="73" t="s">
        <v>68</v>
      </c>
      <c r="O9" s="55"/>
    </row>
    <row r="10" spans="1:15" x14ac:dyDescent="0.25">
      <c r="E10" s="48" t="s">
        <v>57</v>
      </c>
      <c r="F10" s="92">
        <v>120</v>
      </c>
      <c r="G10" s="93">
        <v>115</v>
      </c>
      <c r="H10" s="93">
        <v>130</v>
      </c>
      <c r="I10" s="94">
        <v>125</v>
      </c>
      <c r="J10" s="2">
        <v>525</v>
      </c>
      <c r="L10" s="76"/>
      <c r="M10" s="73"/>
      <c r="N10" s="73"/>
      <c r="O10" s="55"/>
    </row>
    <row r="11" spans="1:15" x14ac:dyDescent="0.25">
      <c r="E11" s="48" t="s">
        <v>58</v>
      </c>
      <c r="F11" s="95">
        <v>100</v>
      </c>
      <c r="G11" s="96">
        <v>150</v>
      </c>
      <c r="H11" s="96">
        <v>110</v>
      </c>
      <c r="I11" s="97">
        <v>105</v>
      </c>
      <c r="J11" s="2">
        <v>450</v>
      </c>
      <c r="L11" s="76"/>
      <c r="M11" s="73" t="s">
        <v>58</v>
      </c>
      <c r="N11" s="73"/>
      <c r="O11" s="55"/>
    </row>
    <row r="12" spans="1:15" x14ac:dyDescent="0.25">
      <c r="E12" s="48" t="s">
        <v>59</v>
      </c>
      <c r="F12" s="98">
        <v>140</v>
      </c>
      <c r="G12" s="99">
        <v>95</v>
      </c>
      <c r="H12" s="99">
        <v>145</v>
      </c>
      <c r="I12" s="100">
        <v>165</v>
      </c>
      <c r="J12" s="2">
        <v>550</v>
      </c>
      <c r="L12" s="76"/>
      <c r="M12" s="73"/>
      <c r="N12" s="73" t="s">
        <v>69</v>
      </c>
      <c r="O12" s="55"/>
    </row>
    <row r="13" spans="1:15" x14ac:dyDescent="0.25">
      <c r="E13" s="48" t="s">
        <v>64</v>
      </c>
      <c r="F13" s="2">
        <v>450</v>
      </c>
      <c r="G13" s="2">
        <v>275</v>
      </c>
      <c r="H13" s="2">
        <v>300</v>
      </c>
      <c r="I13" s="2">
        <v>350</v>
      </c>
      <c r="L13" s="76"/>
      <c r="M13" s="73"/>
      <c r="N13" s="73"/>
      <c r="O13" s="55"/>
    </row>
    <row r="14" spans="1:15" x14ac:dyDescent="0.25">
      <c r="E14" s="48"/>
      <c r="L14" s="76"/>
      <c r="M14" s="73" t="s">
        <v>59</v>
      </c>
      <c r="N14" s="73"/>
      <c r="O14" s="55"/>
    </row>
    <row r="15" spans="1:15" x14ac:dyDescent="0.25">
      <c r="E15" s="48" t="s">
        <v>73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65</v>
      </c>
      <c r="L15" s="77"/>
      <c r="M15" s="74"/>
      <c r="N15" s="74" t="s">
        <v>70</v>
      </c>
      <c r="O15" s="58"/>
    </row>
    <row r="16" spans="1:15" s="2" customFormat="1" x14ac:dyDescent="0.25">
      <c r="C16" s="3"/>
      <c r="D16" s="3"/>
      <c r="E16" s="48" t="s">
        <v>57</v>
      </c>
      <c r="F16" s="83">
        <v>0</v>
      </c>
      <c r="G16" s="84">
        <v>0</v>
      </c>
      <c r="H16" s="84">
        <v>175.00000000000009</v>
      </c>
      <c r="I16" s="85">
        <v>350</v>
      </c>
      <c r="J16" s="2">
        <f>SUM(F16:I16)</f>
        <v>525.00000000000011</v>
      </c>
      <c r="L16" s="73"/>
      <c r="M16" s="73"/>
      <c r="N16" s="73"/>
      <c r="O16" s="54"/>
    </row>
    <row r="17" spans="3:16" x14ac:dyDescent="0.25">
      <c r="E17" s="48" t="s">
        <v>58</v>
      </c>
      <c r="F17" s="86">
        <v>450.00000000000011</v>
      </c>
      <c r="G17" s="87">
        <v>0</v>
      </c>
      <c r="H17" s="87">
        <v>5.6843418860808015E-14</v>
      </c>
      <c r="I17" s="88">
        <v>0</v>
      </c>
      <c r="J17" s="2">
        <f t="shared" ref="J17:J18" si="0">SUM(F17:I17)</f>
        <v>450.00000000000017</v>
      </c>
      <c r="O17" s="2"/>
    </row>
    <row r="18" spans="3:16" ht="16.5" thickBot="1" x14ac:dyDescent="0.3">
      <c r="C18" s="2"/>
      <c r="E18" s="48" t="s">
        <v>59</v>
      </c>
      <c r="F18" s="89">
        <v>0</v>
      </c>
      <c r="G18" s="90">
        <v>275.00000000000006</v>
      </c>
      <c r="H18" s="90">
        <v>124.99999999999994</v>
      </c>
      <c r="I18" s="91">
        <v>0</v>
      </c>
      <c r="J18" s="2">
        <f t="shared" si="0"/>
        <v>400</v>
      </c>
      <c r="O18" s="2"/>
    </row>
    <row r="19" spans="3:16" ht="16.5" thickBot="1" x14ac:dyDescent="0.3">
      <c r="E19" s="48" t="s">
        <v>66</v>
      </c>
      <c r="F19" s="2">
        <f>SUM(F16:F18)</f>
        <v>450.00000000000011</v>
      </c>
      <c r="G19" s="2">
        <f t="shared" ref="G19:I19" si="1">SUM(G16:G18)</f>
        <v>275.00000000000006</v>
      </c>
      <c r="H19" s="2">
        <f t="shared" si="1"/>
        <v>300.00000000000011</v>
      </c>
      <c r="I19" s="2">
        <f t="shared" si="1"/>
        <v>350</v>
      </c>
      <c r="J19" s="101">
        <f>SUMPRODUCT(F10:I12,F16:I18)</f>
        <v>155750.00000000003</v>
      </c>
    </row>
    <row r="21" spans="3:16" x14ac:dyDescent="0.25">
      <c r="E21" s="54"/>
      <c r="F21" s="54"/>
      <c r="G21" s="54"/>
      <c r="H21" s="54"/>
      <c r="I21" s="54"/>
      <c r="J21" s="54"/>
      <c r="L21" s="4" t="s">
        <v>67</v>
      </c>
    </row>
    <row r="23" spans="3:16" x14ac:dyDescent="0.25">
      <c r="E23" s="50" t="s">
        <v>57</v>
      </c>
      <c r="F23" s="51" t="s">
        <v>60</v>
      </c>
      <c r="G23" s="51" t="s">
        <v>61</v>
      </c>
      <c r="H23" s="51" t="s">
        <v>62</v>
      </c>
      <c r="I23" s="51" t="s">
        <v>63</v>
      </c>
      <c r="J23" s="51"/>
      <c r="K23" s="51"/>
      <c r="L23" s="72"/>
      <c r="M23" s="72" t="s">
        <v>57</v>
      </c>
      <c r="N23" s="72"/>
      <c r="O23" s="78"/>
    </row>
    <row r="24" spans="3:16" x14ac:dyDescent="0.25">
      <c r="E24" s="53" t="s">
        <v>71</v>
      </c>
      <c r="F24" s="81">
        <v>0</v>
      </c>
      <c r="G24" s="81">
        <v>0</v>
      </c>
      <c r="H24" s="81">
        <v>1</v>
      </c>
      <c r="I24" s="81">
        <v>1</v>
      </c>
      <c r="J24" s="54"/>
      <c r="K24" s="54"/>
      <c r="L24" s="73"/>
      <c r="M24" s="73"/>
      <c r="N24" s="79" t="s">
        <v>68</v>
      </c>
      <c r="O24" s="79"/>
    </row>
    <row r="25" spans="3:16" x14ac:dyDescent="0.25">
      <c r="E25" s="53" t="s">
        <v>75</v>
      </c>
      <c r="F25" s="54">
        <v>150</v>
      </c>
      <c r="G25" s="54">
        <v>150</v>
      </c>
      <c r="H25" s="54">
        <v>150</v>
      </c>
      <c r="I25" s="54">
        <v>150</v>
      </c>
      <c r="J25" s="54"/>
      <c r="K25" s="54"/>
      <c r="L25" s="73"/>
      <c r="M25" s="73"/>
      <c r="N25" s="73"/>
      <c r="O25" s="79"/>
    </row>
    <row r="26" spans="3:16" x14ac:dyDescent="0.25">
      <c r="E26" s="56" t="s">
        <v>91</v>
      </c>
      <c r="F26" s="57">
        <f>F24*F25</f>
        <v>0</v>
      </c>
      <c r="G26" s="57">
        <f t="shared" ref="G26:I26" si="2">G24*G25</f>
        <v>0</v>
      </c>
      <c r="H26" s="57">
        <f t="shared" si="2"/>
        <v>150</v>
      </c>
      <c r="I26" s="57">
        <f t="shared" si="2"/>
        <v>150</v>
      </c>
      <c r="J26" s="57"/>
      <c r="K26" s="57"/>
      <c r="L26" s="74"/>
      <c r="M26" s="74"/>
      <c r="N26" s="74"/>
      <c r="O26" s="80" t="s">
        <v>95</v>
      </c>
    </row>
    <row r="27" spans="3:16" x14ac:dyDescent="0.25">
      <c r="E27" s="50" t="s">
        <v>19</v>
      </c>
      <c r="F27" s="51">
        <v>525</v>
      </c>
      <c r="G27" s="51">
        <v>525</v>
      </c>
      <c r="H27" s="51">
        <v>525</v>
      </c>
      <c r="I27" s="51">
        <v>525</v>
      </c>
      <c r="J27" s="51"/>
      <c r="K27" s="51"/>
      <c r="L27" s="72"/>
      <c r="M27" s="72"/>
      <c r="N27" s="72"/>
      <c r="O27" s="78"/>
    </row>
    <row r="28" spans="3:16" x14ac:dyDescent="0.25">
      <c r="E28" s="56" t="s">
        <v>94</v>
      </c>
      <c r="F28" s="57">
        <f>F24*F27</f>
        <v>0</v>
      </c>
      <c r="G28" s="57">
        <f t="shared" ref="G28:I28" si="3">G24*G27</f>
        <v>0</v>
      </c>
      <c r="H28" s="57">
        <f t="shared" si="3"/>
        <v>525</v>
      </c>
      <c r="I28" s="57">
        <f t="shared" si="3"/>
        <v>525</v>
      </c>
      <c r="J28" s="57"/>
      <c r="K28" s="57"/>
      <c r="L28" s="74"/>
      <c r="M28" s="74"/>
      <c r="N28" s="74"/>
      <c r="O28" s="80" t="s">
        <v>96</v>
      </c>
      <c r="P28" s="5"/>
    </row>
    <row r="29" spans="3:16" x14ac:dyDescent="0.25">
      <c r="E29" s="54"/>
      <c r="F29" s="54"/>
      <c r="G29" s="54"/>
      <c r="H29" s="54"/>
      <c r="I29" s="54"/>
      <c r="J29" s="54"/>
      <c r="K29" s="54"/>
      <c r="P29" s="73"/>
    </row>
    <row r="30" spans="3:16" x14ac:dyDescent="0.25">
      <c r="E30" s="50" t="s">
        <v>58</v>
      </c>
      <c r="F30" s="51" t="s">
        <v>60</v>
      </c>
      <c r="G30" s="51" t="s">
        <v>61</v>
      </c>
      <c r="H30" s="51" t="s">
        <v>62</v>
      </c>
      <c r="I30" s="51" t="s">
        <v>63</v>
      </c>
      <c r="J30" s="51" t="s">
        <v>72</v>
      </c>
      <c r="K30" s="51"/>
      <c r="L30" s="72"/>
      <c r="M30" s="72" t="s">
        <v>58</v>
      </c>
      <c r="N30" s="78"/>
      <c r="O30" s="78"/>
      <c r="P30" s="73"/>
    </row>
    <row r="31" spans="3:16" x14ac:dyDescent="0.25">
      <c r="E31" s="53" t="s">
        <v>71</v>
      </c>
      <c r="F31" s="81">
        <v>1</v>
      </c>
      <c r="G31" s="81">
        <v>0</v>
      </c>
      <c r="H31" s="81">
        <v>0</v>
      </c>
      <c r="I31" s="81">
        <v>0</v>
      </c>
      <c r="J31" s="54">
        <f>SUM(F31:I31)</f>
        <v>1</v>
      </c>
      <c r="K31" s="54"/>
      <c r="L31" s="73"/>
      <c r="M31" s="73"/>
      <c r="N31" s="73" t="s">
        <v>69</v>
      </c>
      <c r="O31" s="79"/>
      <c r="P31" s="73"/>
    </row>
    <row r="32" spans="3:16" x14ac:dyDescent="0.25">
      <c r="E32" s="53" t="s">
        <v>76</v>
      </c>
      <c r="F32" s="54">
        <f>200+250*F31</f>
        <v>450</v>
      </c>
      <c r="G32" s="54">
        <f t="shared" ref="G32:I32" si="4">200+250*G31</f>
        <v>200</v>
      </c>
      <c r="H32" s="54">
        <f t="shared" si="4"/>
        <v>200</v>
      </c>
      <c r="I32" s="54">
        <f t="shared" si="4"/>
        <v>200</v>
      </c>
      <c r="J32" s="54"/>
      <c r="K32" s="54"/>
      <c r="L32" s="73"/>
      <c r="M32" s="73"/>
      <c r="N32" s="73"/>
      <c r="O32" s="79" t="s">
        <v>92</v>
      </c>
      <c r="P32" s="54"/>
    </row>
    <row r="33" spans="5:16" x14ac:dyDescent="0.25">
      <c r="E33" s="56"/>
      <c r="F33" s="57"/>
      <c r="G33" s="57"/>
      <c r="H33" s="57"/>
      <c r="I33" s="57"/>
      <c r="J33" s="57"/>
      <c r="K33" s="57"/>
      <c r="L33" s="74"/>
      <c r="M33" s="74"/>
      <c r="N33" s="74"/>
      <c r="O33" s="80" t="s">
        <v>74</v>
      </c>
      <c r="P33" s="54"/>
    </row>
    <row r="34" spans="5:16" x14ac:dyDescent="0.25">
      <c r="L34" s="73"/>
      <c r="M34" s="73"/>
      <c r="N34" s="73"/>
      <c r="O34" s="73"/>
      <c r="P34" s="54"/>
    </row>
    <row r="35" spans="5:16" x14ac:dyDescent="0.25">
      <c r="E35" s="50" t="s">
        <v>59</v>
      </c>
      <c r="F35" s="51" t="s">
        <v>77</v>
      </c>
      <c r="G35" s="51" t="s">
        <v>78</v>
      </c>
      <c r="H35" s="51" t="s">
        <v>79</v>
      </c>
      <c r="I35" s="51" t="s">
        <v>72</v>
      </c>
      <c r="J35" s="51"/>
      <c r="K35" s="51"/>
      <c r="L35" s="72"/>
      <c r="M35" s="72" t="s">
        <v>59</v>
      </c>
      <c r="N35" s="72"/>
      <c r="O35" s="78"/>
      <c r="P35" s="54"/>
    </row>
    <row r="36" spans="5:16" x14ac:dyDescent="0.25">
      <c r="E36" s="53" t="s">
        <v>71</v>
      </c>
      <c r="F36" s="81">
        <v>0</v>
      </c>
      <c r="G36" s="81">
        <v>1</v>
      </c>
      <c r="H36" s="81">
        <v>0</v>
      </c>
      <c r="I36" s="54">
        <f>SUM(F36:H36)</f>
        <v>1</v>
      </c>
      <c r="J36" s="54"/>
      <c r="K36" s="54"/>
      <c r="L36" s="73"/>
      <c r="M36" s="73"/>
      <c r="N36" s="73" t="s">
        <v>82</v>
      </c>
      <c r="O36" s="79"/>
    </row>
    <row r="37" spans="5:16" x14ac:dyDescent="0.25">
      <c r="E37" s="53" t="s">
        <v>80</v>
      </c>
      <c r="F37" s="54">
        <v>200</v>
      </c>
      <c r="G37" s="54">
        <v>400</v>
      </c>
      <c r="H37" s="54">
        <v>550</v>
      </c>
      <c r="I37" s="54"/>
      <c r="J37" s="54"/>
      <c r="K37" s="54"/>
      <c r="L37" s="73"/>
      <c r="M37" s="73"/>
      <c r="N37" s="73"/>
      <c r="O37" s="79" t="s">
        <v>93</v>
      </c>
      <c r="P37" s="54"/>
    </row>
    <row r="38" spans="5:16" x14ac:dyDescent="0.25">
      <c r="E38" s="56" t="s">
        <v>81</v>
      </c>
      <c r="F38" s="57">
        <f>F36*F37</f>
        <v>0</v>
      </c>
      <c r="G38" s="57">
        <f t="shared" ref="G38:H38" si="5">G36*G37</f>
        <v>400</v>
      </c>
      <c r="H38" s="57">
        <f t="shared" si="5"/>
        <v>0</v>
      </c>
      <c r="I38" s="57">
        <f t="shared" ref="I38" si="6">SUM(F38:H38)</f>
        <v>400</v>
      </c>
      <c r="J38" s="57"/>
      <c r="K38" s="57"/>
      <c r="L38" s="74"/>
      <c r="M38" s="74"/>
      <c r="N38" s="74"/>
      <c r="O38" s="80" t="s">
        <v>83</v>
      </c>
      <c r="P38" s="54"/>
    </row>
    <row r="39" spans="5:16" x14ac:dyDescent="0.25">
      <c r="E39" s="54"/>
      <c r="F39" s="54"/>
      <c r="G39" s="54"/>
      <c r="H39" s="54"/>
      <c r="I39" s="54"/>
      <c r="J39" s="54"/>
      <c r="K39" s="54"/>
      <c r="L39" s="73"/>
      <c r="M39" s="73"/>
      <c r="N39" s="73"/>
      <c r="O39" s="73"/>
      <c r="P39" s="54"/>
    </row>
    <row r="40" spans="5:16" x14ac:dyDescent="0.25">
      <c r="E40" s="54"/>
      <c r="F40" s="54"/>
      <c r="G40" s="54"/>
      <c r="H40" s="54"/>
      <c r="I40" s="54"/>
      <c r="J40" s="54"/>
      <c r="K40" s="54"/>
      <c r="L40" s="73"/>
      <c r="M40" s="73"/>
      <c r="N40" s="73"/>
      <c r="O40" s="73"/>
      <c r="P40" s="54"/>
    </row>
    <row r="41" spans="5:16" x14ac:dyDescent="0.25">
      <c r="E41" s="54"/>
      <c r="F41" s="54"/>
      <c r="G41" s="54"/>
      <c r="H41" s="54"/>
      <c r="I41" s="54"/>
      <c r="J41" s="54"/>
      <c r="K41" s="54"/>
      <c r="L41" s="73"/>
      <c r="M41" s="73"/>
      <c r="N41" s="73"/>
      <c r="O41" s="73"/>
      <c r="P41" s="54"/>
    </row>
    <row r="42" spans="5:16" x14ac:dyDescent="0.25">
      <c r="E42" s="54"/>
      <c r="F42" s="54"/>
      <c r="G42" s="54"/>
      <c r="H42" s="54"/>
      <c r="I42" s="54"/>
      <c r="J42" s="54"/>
      <c r="K42" s="54"/>
      <c r="L42" s="73"/>
      <c r="M42" s="73"/>
      <c r="N42" s="73"/>
      <c r="O42" s="73"/>
      <c r="P42" s="54"/>
    </row>
    <row r="43" spans="5:16" x14ac:dyDescent="0.25">
      <c r="E43" s="54"/>
      <c r="F43" s="54"/>
      <c r="G43" s="54"/>
      <c r="H43" s="54"/>
      <c r="I43" s="54"/>
      <c r="J43" s="54"/>
      <c r="K43" s="54"/>
      <c r="L43" s="73"/>
      <c r="M43" s="73"/>
      <c r="N43" s="73"/>
      <c r="O43" s="73"/>
      <c r="P43" s="54"/>
    </row>
    <row r="44" spans="5:16" x14ac:dyDescent="0.25">
      <c r="E44" s="54"/>
      <c r="F44" s="54"/>
      <c r="G44" s="54"/>
      <c r="H44" s="54"/>
      <c r="I44" s="54"/>
      <c r="J44" s="54"/>
      <c r="K44" s="54"/>
      <c r="L44" s="73"/>
      <c r="M44" s="73"/>
      <c r="N44" s="73"/>
      <c r="O44" s="73"/>
      <c r="P44" s="54"/>
    </row>
    <row r="48" spans="5:16" x14ac:dyDescent="0.25">
      <c r="E48" s="54"/>
      <c r="F48" s="54"/>
      <c r="G48" s="54"/>
      <c r="H48" s="54"/>
      <c r="I48" s="54"/>
      <c r="J48" s="54"/>
      <c r="K48" s="54"/>
      <c r="L48" s="73"/>
      <c r="M48" s="73"/>
      <c r="N48" s="73"/>
      <c r="O48" s="73"/>
      <c r="P4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Ex.6.1</vt:lpstr>
      <vt:lpstr>Ex.6.7</vt:lpstr>
      <vt:lpstr>IP-Ex</vt:lpstr>
      <vt:lpstr>Ex.6.9</vt:lpstr>
      <vt:lpstr>Ex.6.11</vt:lpstr>
      <vt:lpstr>Ex.6.12</vt:lpstr>
      <vt:lpstr>Ex.6.17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2018-04-16T16:46:29Z</dcterms:created>
  <dcterms:modified xsi:type="dcterms:W3CDTF">2020-04-15T04:51:51Z</dcterms:modified>
</cp:coreProperties>
</file>