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_A2-Courses\_BANA-6640-DA-Spring-2020\DA-2020-08-GP\Topic-8-2019-GP\"/>
    </mc:Choice>
  </mc:AlternateContent>
  <xr:revisionPtr revIDLastSave="0" documentId="13_ncr:1_{C301096C-90CB-4E44-8587-914BAD759E0B}" xr6:coauthVersionLast="45" xr6:coauthVersionMax="45" xr10:uidLastSave="{00000000-0000-0000-0000-000000000000}"/>
  <bookViews>
    <workbookView xWindow="28680" yWindow="-120" windowWidth="29040" windowHeight="16440" activeTab="2" xr2:uid="{5B7E07B5-D2C9-4B8A-9932-A02CC2845A93}"/>
  </bookViews>
  <sheets>
    <sheet name="Contents" sheetId="1" r:id="rId1"/>
    <sheet name="GP-0" sheetId="19" r:id="rId2"/>
    <sheet name="GP-1" sheetId="10" r:id="rId3"/>
    <sheet name="GP-2" sheetId="22" r:id="rId4"/>
    <sheet name="GP-3" sheetId="23" r:id="rId5"/>
    <sheet name="MOLP-1" sheetId="16" r:id="rId6"/>
    <sheet name="MOLP-2" sheetId="26" r:id="rId7"/>
    <sheet name="MOLP-3" sheetId="27" r:id="rId8"/>
  </sheets>
  <definedNames>
    <definedName name="solver_adj" localSheetId="1" hidden="1">'GP-0'!$C$26:$F$26</definedName>
    <definedName name="solver_adj" localSheetId="2" hidden="1">'GP-1'!$D$21:$H$22,'GP-1'!$D$20:$F$20</definedName>
    <definedName name="solver_adj" localSheetId="3" hidden="1">'GP-2'!$D$21:$H$22,'GP-2'!$D$20:$F$20</definedName>
    <definedName name="solver_adj" localSheetId="4" hidden="1">'GP-3'!$D$21:$H$22,'GP-3'!$D$20:$F$20</definedName>
    <definedName name="solver_adj" localSheetId="5" hidden="1">'MOLP-1'!$K$10:$L$10</definedName>
    <definedName name="solver_adj" localSheetId="6" hidden="1">'MOLP-2'!$K$10:$L$10,'MOLP-2'!$Q$23</definedName>
    <definedName name="solver_adj" localSheetId="7" hidden="1">'MOLP-3'!$K$10:$L$10,'MOLP-3'!$Q$23</definedName>
    <definedName name="solver_cvg" localSheetId="1" hidden="1">0.0001</definedName>
    <definedName name="solver_cvg" localSheetId="2" hidden="1">0.0001</definedName>
    <definedName name="solver_cvg" localSheetId="3" hidden="1">0.0001</definedName>
    <definedName name="solver_cvg" localSheetId="4" hidden="1">0.0001</definedName>
    <definedName name="solver_cvg" localSheetId="5" hidden="1">0.0001</definedName>
    <definedName name="solver_cvg" localSheetId="6" hidden="1">0.0001</definedName>
    <definedName name="solver_cvg" localSheetId="7" hidden="1">0.0001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drv" localSheetId="4" hidden="1">1</definedName>
    <definedName name="solver_drv" localSheetId="5" hidden="1">1</definedName>
    <definedName name="solver_drv" localSheetId="6" hidden="1">1</definedName>
    <definedName name="solver_drv" localSheetId="7" hidden="1">1</definedName>
    <definedName name="solver_eng" localSheetId="1" hidden="1">2</definedName>
    <definedName name="solver_eng" localSheetId="2" hidden="1">2</definedName>
    <definedName name="solver_eng" localSheetId="3" hidden="1">2</definedName>
    <definedName name="solver_eng" localSheetId="4" hidden="1">2</definedName>
    <definedName name="solver_eng" localSheetId="5" hidden="1">2</definedName>
    <definedName name="solver_eng" localSheetId="6" hidden="1">2</definedName>
    <definedName name="solver_eng" localSheetId="7" hidden="1">2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est" localSheetId="4" hidden="1">1</definedName>
    <definedName name="solver_est" localSheetId="5" hidden="1">1</definedName>
    <definedName name="solver_est" localSheetId="6" hidden="1">1</definedName>
    <definedName name="solver_est" localSheetId="7" hidden="1">1</definedName>
    <definedName name="solver_itr" localSheetId="1" hidden="1">2147483647</definedName>
    <definedName name="solver_itr" localSheetId="2" hidden="1">2147483647</definedName>
    <definedName name="solver_itr" localSheetId="3" hidden="1">2147483647</definedName>
    <definedName name="solver_itr" localSheetId="4" hidden="1">2147483647</definedName>
    <definedName name="solver_itr" localSheetId="5" hidden="1">2147483647</definedName>
    <definedName name="solver_itr" localSheetId="6" hidden="1">2147483647</definedName>
    <definedName name="solver_itr" localSheetId="7" hidden="1">2147483647</definedName>
    <definedName name="solver_lhs1" localSheetId="1" hidden="1">'GP-0'!$G$29</definedName>
    <definedName name="solver_lhs1" localSheetId="2" hidden="1">'GP-1'!$D$23:$H$23</definedName>
    <definedName name="solver_lhs1" localSheetId="3" hidden="1">'GP-2'!$D$23:$H$23</definedName>
    <definedName name="solver_lhs1" localSheetId="4" hidden="1">'GP-3'!$D$23:$H$23</definedName>
    <definedName name="solver_lhs1" localSheetId="5" hidden="1">'MOLP-1'!$M$13:$M$15</definedName>
    <definedName name="solver_lhs1" localSheetId="6" hidden="1">'MOLP-2'!$M$13:$M$15</definedName>
    <definedName name="solver_lhs1" localSheetId="7" hidden="1">'MOLP-3'!$M$13:$M$15</definedName>
    <definedName name="solver_lhs2" localSheetId="1" hidden="1">'GP-0'!$G$30:$G$31</definedName>
    <definedName name="solver_lhs2" localSheetId="2" hidden="1">'GP-1'!$D$20:$F$20</definedName>
    <definedName name="solver_lhs2" localSheetId="3" hidden="1">'GP-2'!$D$20:$F$20</definedName>
    <definedName name="solver_lhs2" localSheetId="4" hidden="1">'GP-3'!$D$20:$F$20</definedName>
    <definedName name="solver_lhs2" localSheetId="5" hidden="1">'MOLP-1'!#REF!</definedName>
    <definedName name="solver_lhs2" localSheetId="6" hidden="1">'MOLP-2'!$N$19:$N$21</definedName>
    <definedName name="solver_lhs2" localSheetId="7" hidden="1">'MOLP-3'!$N$19:$N$21</definedName>
    <definedName name="solver_lhs3" localSheetId="2" hidden="1">'GP-1'!$D$20:$H$20</definedName>
    <definedName name="solver_lhs3" localSheetId="3" hidden="1">'GP-2'!$D$20:$H$20</definedName>
    <definedName name="solver_lhs3" localSheetId="4" hidden="1">'GP-3'!$D$20:$H$20</definedName>
    <definedName name="solver_lhs3" localSheetId="5" hidden="1">'MOLP-1'!#REF!</definedName>
    <definedName name="solver_lhs3" localSheetId="6" hidden="1">'MOLP-2'!$Q$19:$Q$21</definedName>
    <definedName name="solver_lhs3" localSheetId="7" hidden="1">'MOLP-3'!$Q$19:$Q$21</definedName>
    <definedName name="solver_lhs4" localSheetId="2" hidden="1">'GP-1'!$D$21:$H$22</definedName>
    <definedName name="solver_lhs4" localSheetId="3" hidden="1">'GP-2'!$D$21:$H$22</definedName>
    <definedName name="solver_lhs4" localSheetId="4" hidden="1">'GP-3'!$D$21:$H$22</definedName>
    <definedName name="solver_lhs4" localSheetId="5" hidden="1">'MOLP-1'!#REF!</definedName>
    <definedName name="solver_lhs4" localSheetId="6" hidden="1">'MOLP-2'!#REF!</definedName>
    <definedName name="solver_lhs4" localSheetId="7" hidden="1">'MOLP-3'!#REF!</definedName>
    <definedName name="solver_mip" localSheetId="1" hidden="1">2147483647</definedName>
    <definedName name="solver_mip" localSheetId="2" hidden="1">2147483647</definedName>
    <definedName name="solver_mip" localSheetId="3" hidden="1">2147483647</definedName>
    <definedName name="solver_mip" localSheetId="4" hidden="1">2147483647</definedName>
    <definedName name="solver_mip" localSheetId="5" hidden="1">2147483647</definedName>
    <definedName name="solver_mip" localSheetId="6" hidden="1">2147483647</definedName>
    <definedName name="solver_mip" localSheetId="7" hidden="1">2147483647</definedName>
    <definedName name="solver_mni" localSheetId="1" hidden="1">30</definedName>
    <definedName name="solver_mni" localSheetId="2" hidden="1">30</definedName>
    <definedName name="solver_mni" localSheetId="3" hidden="1">30</definedName>
    <definedName name="solver_mni" localSheetId="4" hidden="1">30</definedName>
    <definedName name="solver_mni" localSheetId="5" hidden="1">30</definedName>
    <definedName name="solver_mni" localSheetId="6" hidden="1">30</definedName>
    <definedName name="solver_mni" localSheetId="7" hidden="1">30</definedName>
    <definedName name="solver_mrt" localSheetId="1" hidden="1">0.075</definedName>
    <definedName name="solver_mrt" localSheetId="2" hidden="1">0.075</definedName>
    <definedName name="solver_mrt" localSheetId="3" hidden="1">0.075</definedName>
    <definedName name="solver_mrt" localSheetId="4" hidden="1">0.075</definedName>
    <definedName name="solver_mrt" localSheetId="5" hidden="1">0.075</definedName>
    <definedName name="solver_mrt" localSheetId="6" hidden="1">0.075</definedName>
    <definedName name="solver_mrt" localSheetId="7" hidden="1">0.075</definedName>
    <definedName name="solver_msl" localSheetId="1" hidden="1">2</definedName>
    <definedName name="solver_msl" localSheetId="2" hidden="1">2</definedName>
    <definedName name="solver_msl" localSheetId="3" hidden="1">2</definedName>
    <definedName name="solver_msl" localSheetId="4" hidden="1">2</definedName>
    <definedName name="solver_msl" localSheetId="5" hidden="1">2</definedName>
    <definedName name="solver_msl" localSheetId="6" hidden="1">2</definedName>
    <definedName name="solver_msl" localSheetId="7" hidden="1">2</definedName>
    <definedName name="solver_neg" localSheetId="1" hidden="1">1</definedName>
    <definedName name="solver_neg" localSheetId="2" hidden="1">1</definedName>
    <definedName name="solver_neg" localSheetId="3" hidden="1">1</definedName>
    <definedName name="solver_neg" localSheetId="4" hidden="1">1</definedName>
    <definedName name="solver_neg" localSheetId="5" hidden="1">1</definedName>
    <definedName name="solver_neg" localSheetId="6" hidden="1">1</definedName>
    <definedName name="solver_neg" localSheetId="7" hidden="1">1</definedName>
    <definedName name="solver_nod" localSheetId="1" hidden="1">2147483647</definedName>
    <definedName name="solver_nod" localSheetId="2" hidden="1">2147483647</definedName>
    <definedName name="solver_nod" localSheetId="3" hidden="1">2147483647</definedName>
    <definedName name="solver_nod" localSheetId="4" hidden="1">2147483647</definedName>
    <definedName name="solver_nod" localSheetId="5" hidden="1">2147483647</definedName>
    <definedName name="solver_nod" localSheetId="6" hidden="1">2147483647</definedName>
    <definedName name="solver_nod" localSheetId="7" hidden="1">2147483647</definedName>
    <definedName name="solver_num" localSheetId="1" hidden="1">2</definedName>
    <definedName name="solver_num" localSheetId="2" hidden="1">4</definedName>
    <definedName name="solver_num" localSheetId="3" hidden="1">4</definedName>
    <definedName name="solver_num" localSheetId="4" hidden="1">4</definedName>
    <definedName name="solver_num" localSheetId="5" hidden="1">1</definedName>
    <definedName name="solver_num" localSheetId="6" hidden="1">3</definedName>
    <definedName name="solver_num" localSheetId="7" hidden="1">3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nwt" localSheetId="4" hidden="1">1</definedName>
    <definedName name="solver_nwt" localSheetId="5" hidden="1">1</definedName>
    <definedName name="solver_nwt" localSheetId="6" hidden="1">1</definedName>
    <definedName name="solver_nwt" localSheetId="7" hidden="1">1</definedName>
    <definedName name="solver_opt" localSheetId="1" hidden="1">'GP-0'!$G$27</definedName>
    <definedName name="solver_opt" localSheetId="2" hidden="1">'GP-1'!$D$34</definedName>
    <definedName name="solver_opt" localSheetId="3" hidden="1">'GP-2'!$D$34</definedName>
    <definedName name="solver_opt" localSheetId="4" hidden="1">'GP-3'!$D$34</definedName>
    <definedName name="solver_opt" localSheetId="5" hidden="1">'MOLP-1'!$M$19</definedName>
    <definedName name="solver_opt" localSheetId="6" hidden="1">'MOLP-2'!$Q$23</definedName>
    <definedName name="solver_opt" localSheetId="7" hidden="1">'MOLP-3'!$Q$23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pre" localSheetId="4" hidden="1">0.000001</definedName>
    <definedName name="solver_pre" localSheetId="5" hidden="1">0.000001</definedName>
    <definedName name="solver_pre" localSheetId="6" hidden="1">0.000001</definedName>
    <definedName name="solver_pre" localSheetId="7" hidden="1">0.000001</definedName>
    <definedName name="solver_rbv" localSheetId="1" hidden="1">1</definedName>
    <definedName name="solver_rbv" localSheetId="2" hidden="1">1</definedName>
    <definedName name="solver_rbv" localSheetId="3" hidden="1">1</definedName>
    <definedName name="solver_rbv" localSheetId="4" hidden="1">1</definedName>
    <definedName name="solver_rbv" localSheetId="5" hidden="1">1</definedName>
    <definedName name="solver_rbv" localSheetId="6" hidden="1">1</definedName>
    <definedName name="solver_rbv" localSheetId="7" hidden="1">1</definedName>
    <definedName name="solver_rel1" localSheetId="1" hidden="1">2</definedName>
    <definedName name="solver_rel1" localSheetId="2" hidden="1">2</definedName>
    <definedName name="solver_rel1" localSheetId="3" hidden="1">2</definedName>
    <definedName name="solver_rel1" localSheetId="4" hidden="1">2</definedName>
    <definedName name="solver_rel1" localSheetId="5" hidden="1">3</definedName>
    <definedName name="solver_rel1" localSheetId="6" hidden="1">3</definedName>
    <definedName name="solver_rel1" localSheetId="7" hidden="1">3</definedName>
    <definedName name="solver_rel2" localSheetId="1" hidden="1">1</definedName>
    <definedName name="solver_rel2" localSheetId="2" hidden="1">4</definedName>
    <definedName name="solver_rel2" localSheetId="3" hidden="1">4</definedName>
    <definedName name="solver_rel2" localSheetId="4" hidden="1">4</definedName>
    <definedName name="solver_rel2" localSheetId="5" hidden="1">3</definedName>
    <definedName name="solver_rel2" localSheetId="6" hidden="1">3</definedName>
    <definedName name="solver_rel2" localSheetId="7" hidden="1">3</definedName>
    <definedName name="solver_rel3" localSheetId="2" hidden="1">3</definedName>
    <definedName name="solver_rel3" localSheetId="3" hidden="1">3</definedName>
    <definedName name="solver_rel3" localSheetId="4" hidden="1">3</definedName>
    <definedName name="solver_rel3" localSheetId="5" hidden="1">4</definedName>
    <definedName name="solver_rel3" localSheetId="6" hidden="1">1</definedName>
    <definedName name="solver_rel3" localSheetId="7" hidden="1">1</definedName>
    <definedName name="solver_rel4" localSheetId="2" hidden="1">3</definedName>
    <definedName name="solver_rel4" localSheetId="3" hidden="1">3</definedName>
    <definedName name="solver_rel4" localSheetId="4" hidden="1">3</definedName>
    <definedName name="solver_rel4" localSheetId="5" hidden="1">3</definedName>
    <definedName name="solver_rel4" localSheetId="6" hidden="1">3</definedName>
    <definedName name="solver_rel4" localSheetId="7" hidden="1">3</definedName>
    <definedName name="solver_rhs1" localSheetId="1" hidden="1">'GP-0'!$I$29</definedName>
    <definedName name="solver_rhs1" localSheetId="2" hidden="1">'GP-1'!$D$24:$H$24</definedName>
    <definedName name="solver_rhs1" localSheetId="3" hidden="1">'GP-2'!$D$24:$H$24</definedName>
    <definedName name="solver_rhs1" localSheetId="4" hidden="1">'GP-3'!$D$24:$H$24</definedName>
    <definedName name="solver_rhs1" localSheetId="5" hidden="1">'MOLP-1'!$N$13:$N$15</definedName>
    <definedName name="solver_rhs1" localSheetId="6" hidden="1">'MOLP-2'!$N$13:$N$15</definedName>
    <definedName name="solver_rhs1" localSheetId="7" hidden="1">'MOLP-3'!$N$13:$N$15</definedName>
    <definedName name="solver_rhs2" localSheetId="1" hidden="1">'GP-0'!$I$30:$I$31</definedName>
    <definedName name="solver_rhs2" localSheetId="2" hidden="1">integer</definedName>
    <definedName name="solver_rhs2" localSheetId="3" hidden="1">integer</definedName>
    <definedName name="solver_rhs2" localSheetId="4" hidden="1">integer</definedName>
    <definedName name="solver_rhs2" localSheetId="5" hidden="1">0</definedName>
    <definedName name="solver_rhs2" localSheetId="6" hidden="1">'MOLP-2'!$M$19:$M$21</definedName>
    <definedName name="solver_rhs2" localSheetId="7" hidden="1">'MOLP-3'!$M$19:$M$21</definedName>
    <definedName name="solver_rhs3" localSheetId="2" hidden="1">0</definedName>
    <definedName name="solver_rhs3" localSheetId="3" hidden="1">0</definedName>
    <definedName name="solver_rhs3" localSheetId="4" hidden="1">0</definedName>
    <definedName name="solver_rhs3" localSheetId="5" hidden="1">integer</definedName>
    <definedName name="solver_rhs3" localSheetId="6" hidden="1">'MOLP-2'!$Q$23</definedName>
    <definedName name="solver_rhs3" localSheetId="7" hidden="1">'MOLP-3'!$Q$23</definedName>
    <definedName name="solver_rhs4" localSheetId="2" hidden="1">0</definedName>
    <definedName name="solver_rhs4" localSheetId="3" hidden="1">0</definedName>
    <definedName name="solver_rhs4" localSheetId="4" hidden="1">0</definedName>
    <definedName name="solver_rhs4" localSheetId="5" hidden="1">0</definedName>
    <definedName name="solver_rhs4" localSheetId="6" hidden="1">0</definedName>
    <definedName name="solver_rhs4" localSheetId="7" hidden="1">0</definedName>
    <definedName name="solver_rlx" localSheetId="1" hidden="1">2</definedName>
    <definedName name="solver_rlx" localSheetId="2" hidden="1">2</definedName>
    <definedName name="solver_rlx" localSheetId="3" hidden="1">2</definedName>
    <definedName name="solver_rlx" localSheetId="4" hidden="1">2</definedName>
    <definedName name="solver_rlx" localSheetId="5" hidden="1">2</definedName>
    <definedName name="solver_rlx" localSheetId="6" hidden="1">2</definedName>
    <definedName name="solver_rlx" localSheetId="7" hidden="1">2</definedName>
    <definedName name="solver_rsd" localSheetId="1" hidden="1">0</definedName>
    <definedName name="solver_rsd" localSheetId="2" hidden="1">0</definedName>
    <definedName name="solver_rsd" localSheetId="3" hidden="1">0</definedName>
    <definedName name="solver_rsd" localSheetId="4" hidden="1">0</definedName>
    <definedName name="solver_rsd" localSheetId="5" hidden="1">0</definedName>
    <definedName name="solver_rsd" localSheetId="6" hidden="1">0</definedName>
    <definedName name="solver_rsd" localSheetId="7" hidden="1">0</definedName>
    <definedName name="solver_scl" localSheetId="1" hidden="1">1</definedName>
    <definedName name="solver_scl" localSheetId="2" hidden="1">1</definedName>
    <definedName name="solver_scl" localSheetId="3" hidden="1">1</definedName>
    <definedName name="solver_scl" localSheetId="4" hidden="1">1</definedName>
    <definedName name="solver_scl" localSheetId="5" hidden="1">1</definedName>
    <definedName name="solver_scl" localSheetId="6" hidden="1">1</definedName>
    <definedName name="solver_scl" localSheetId="7" hidden="1">1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sho" localSheetId="4" hidden="1">2</definedName>
    <definedName name="solver_sho" localSheetId="5" hidden="1">2</definedName>
    <definedName name="solver_sho" localSheetId="6" hidden="1">2</definedName>
    <definedName name="solver_sho" localSheetId="7" hidden="1">2</definedName>
    <definedName name="solver_ssz" localSheetId="1" hidden="1">100</definedName>
    <definedName name="solver_ssz" localSheetId="2" hidden="1">100</definedName>
    <definedName name="solver_ssz" localSheetId="3" hidden="1">100</definedName>
    <definedName name="solver_ssz" localSheetId="4" hidden="1">100</definedName>
    <definedName name="solver_ssz" localSheetId="5" hidden="1">100</definedName>
    <definedName name="solver_ssz" localSheetId="6" hidden="1">100</definedName>
    <definedName name="solver_ssz" localSheetId="7" hidden="1">100</definedName>
    <definedName name="solver_tim" localSheetId="1" hidden="1">2147483647</definedName>
    <definedName name="solver_tim" localSheetId="2" hidden="1">2147483647</definedName>
    <definedName name="solver_tim" localSheetId="3" hidden="1">2147483647</definedName>
    <definedName name="solver_tim" localSheetId="4" hidden="1">2147483647</definedName>
    <definedName name="solver_tim" localSheetId="5" hidden="1">2147483647</definedName>
    <definedName name="solver_tim" localSheetId="6" hidden="1">2147483647</definedName>
    <definedName name="solver_tim" localSheetId="7" hidden="1">2147483647</definedName>
    <definedName name="solver_tol" localSheetId="1" hidden="1">0.01</definedName>
    <definedName name="solver_tol" localSheetId="2" hidden="1">0.01</definedName>
    <definedName name="solver_tol" localSheetId="3" hidden="1">0.01</definedName>
    <definedName name="solver_tol" localSheetId="4" hidden="1">0.01</definedName>
    <definedName name="solver_tol" localSheetId="5" hidden="1">0.01</definedName>
    <definedName name="solver_tol" localSheetId="6" hidden="1">0.01</definedName>
    <definedName name="solver_tol" localSheetId="7" hidden="1">0.01</definedName>
    <definedName name="solver_typ" localSheetId="1" hidden="1">2</definedName>
    <definedName name="solver_typ" localSheetId="2" hidden="1">2</definedName>
    <definedName name="solver_typ" localSheetId="3" hidden="1">2</definedName>
    <definedName name="solver_typ" localSheetId="4" hidden="1">2</definedName>
    <definedName name="solver_typ" localSheetId="5" hidden="1">2</definedName>
    <definedName name="solver_typ" localSheetId="6" hidden="1">2</definedName>
    <definedName name="solver_typ" localSheetId="7" hidden="1">2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l" localSheetId="5" hidden="1">0</definedName>
    <definedName name="solver_val" localSheetId="6" hidden="1">0</definedName>
    <definedName name="solver_val" localSheetId="7" hidden="1">0</definedName>
    <definedName name="solver_ver" localSheetId="1" hidden="1">3</definedName>
    <definedName name="solver_ver" localSheetId="2" hidden="1">3</definedName>
    <definedName name="solver_ver" localSheetId="3" hidden="1">3</definedName>
    <definedName name="solver_ver" localSheetId="4" hidden="1">3</definedName>
    <definedName name="solver_ver" localSheetId="5" hidden="1">3</definedName>
    <definedName name="solver_ver" localSheetId="6" hidden="1">3</definedName>
    <definedName name="solver_ver" localSheetId="7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1" i="27" l="1"/>
  <c r="O21" i="27" s="1"/>
  <c r="Q21" i="27" s="1"/>
  <c r="M21" i="27"/>
  <c r="N20" i="27"/>
  <c r="M20" i="27"/>
  <c r="N19" i="27"/>
  <c r="O19" i="27" s="1"/>
  <c r="Q19" i="27" s="1"/>
  <c r="M19" i="27"/>
  <c r="M15" i="27"/>
  <c r="M14" i="27"/>
  <c r="M13" i="27"/>
  <c r="N21" i="26"/>
  <c r="O21" i="26" s="1"/>
  <c r="Q21" i="26" s="1"/>
  <c r="N20" i="26"/>
  <c r="O20" i="26" s="1"/>
  <c r="Q20" i="26" s="1"/>
  <c r="N19" i="26"/>
  <c r="O19" i="26" s="1"/>
  <c r="Q19" i="26" s="1"/>
  <c r="M21" i="26"/>
  <c r="M20" i="26"/>
  <c r="M19" i="26"/>
  <c r="M15" i="26"/>
  <c r="M14" i="26"/>
  <c r="M13" i="26"/>
  <c r="O20" i="27" l="1"/>
  <c r="Q20" i="27" s="1"/>
  <c r="H28" i="23" l="1"/>
  <c r="G28" i="23"/>
  <c r="F28" i="23"/>
  <c r="E28" i="23"/>
  <c r="D28" i="23"/>
  <c r="H27" i="23"/>
  <c r="G27" i="23"/>
  <c r="F27" i="23"/>
  <c r="E27" i="23"/>
  <c r="D27" i="23"/>
  <c r="F23" i="23"/>
  <c r="E23" i="23"/>
  <c r="D23" i="23"/>
  <c r="H20" i="23"/>
  <c r="H23" i="23" s="1"/>
  <c r="G20" i="23"/>
  <c r="G23" i="23" s="1"/>
  <c r="H28" i="22"/>
  <c r="G28" i="22"/>
  <c r="F28" i="22"/>
  <c r="E28" i="22"/>
  <c r="D28" i="22"/>
  <c r="H27" i="22"/>
  <c r="G27" i="22"/>
  <c r="F27" i="22"/>
  <c r="E27" i="22"/>
  <c r="D27" i="22"/>
  <c r="F23" i="22"/>
  <c r="E23" i="22"/>
  <c r="D23" i="22"/>
  <c r="H20" i="22"/>
  <c r="H23" i="22" s="1"/>
  <c r="G20" i="22"/>
  <c r="G23" i="22" s="1"/>
  <c r="H28" i="10"/>
  <c r="H27" i="10"/>
  <c r="G28" i="10"/>
  <c r="G27" i="10"/>
  <c r="F28" i="10"/>
  <c r="F27" i="10"/>
  <c r="E28" i="10"/>
  <c r="E27" i="10"/>
  <c r="D28" i="10"/>
  <c r="D27" i="10"/>
  <c r="H20" i="10"/>
  <c r="H23" i="10" s="1"/>
  <c r="G20" i="10"/>
  <c r="G23" i="10" s="1"/>
  <c r="F23" i="10"/>
  <c r="E23" i="10"/>
  <c r="D23" i="10"/>
  <c r="D36" i="23" l="1"/>
  <c r="E36" i="23"/>
  <c r="F36" i="23"/>
  <c r="D34" i="23"/>
  <c r="G36" i="23"/>
  <c r="H36" i="23"/>
  <c r="D36" i="22"/>
  <c r="E36" i="22"/>
  <c r="F36" i="22"/>
  <c r="D34" i="22"/>
  <c r="G36" i="22"/>
  <c r="H36" i="22"/>
  <c r="G36" i="10"/>
  <c r="D34" i="10"/>
  <c r="F36" i="10"/>
  <c r="D36" i="10"/>
  <c r="H36" i="10"/>
  <c r="E36" i="10"/>
  <c r="I31" i="19"/>
  <c r="I30" i="19"/>
  <c r="E22" i="19"/>
  <c r="E21" i="19"/>
  <c r="G15" i="19"/>
  <c r="G14" i="19"/>
  <c r="D31" i="19"/>
  <c r="D30" i="19"/>
  <c r="D29" i="19"/>
  <c r="D27" i="19"/>
  <c r="D22" i="19"/>
  <c r="D21" i="19"/>
  <c r="D19" i="19"/>
  <c r="D15" i="19"/>
  <c r="D14" i="19"/>
  <c r="E14" i="19" s="1"/>
  <c r="D12" i="19"/>
  <c r="C31" i="19"/>
  <c r="C30" i="19"/>
  <c r="C29" i="19"/>
  <c r="G29" i="19" s="1"/>
  <c r="C27" i="19"/>
  <c r="G27" i="19" s="1"/>
  <c r="C22" i="19"/>
  <c r="C21" i="19"/>
  <c r="C19" i="19"/>
  <c r="C15" i="19"/>
  <c r="C14" i="19"/>
  <c r="C12" i="19"/>
  <c r="E19" i="19"/>
  <c r="I29" i="19" s="1"/>
  <c r="E12" i="19" l="1"/>
  <c r="G31" i="19"/>
  <c r="G30" i="19"/>
  <c r="E15" i="19"/>
  <c r="M15" i="16"/>
  <c r="M14" i="16"/>
  <c r="M13" i="16"/>
  <c r="M21" i="16"/>
  <c r="M20" i="16"/>
  <c r="M19" i="16"/>
</calcChain>
</file>

<file path=xl/sharedStrings.xml><?xml version="1.0" encoding="utf-8"?>
<sst xmlns="http://schemas.openxmlformats.org/spreadsheetml/2006/main" count="384" uniqueCount="128">
  <si>
    <t>Values</t>
  </si>
  <si>
    <t>Constraints</t>
  </si>
  <si>
    <t>RHS</t>
  </si>
  <si>
    <t>LHS</t>
  </si>
  <si>
    <t>Cost</t>
  </si>
  <si>
    <t>Amount</t>
  </si>
  <si>
    <t>Goal Programming</t>
  </si>
  <si>
    <t>Section 7.2</t>
  </si>
  <si>
    <t>Page 327</t>
  </si>
  <si>
    <t>Business Expansion</t>
  </si>
  <si>
    <t>Section 7.5</t>
  </si>
  <si>
    <t>Page 340</t>
  </si>
  <si>
    <t>Mining Company TBL</t>
  </si>
  <si>
    <t>Goal Pgn</t>
  </si>
  <si>
    <t>MOLP</t>
  </si>
  <si>
    <t>Business Expansion, Section 7.2, Page 327</t>
  </si>
  <si>
    <t>Small</t>
  </si>
  <si>
    <t>Medium</t>
  </si>
  <si>
    <t>Large</t>
  </si>
  <si>
    <t>Square Footage</t>
  </si>
  <si>
    <t>Building Cost</t>
  </si>
  <si>
    <t>Goal Constraints</t>
  </si>
  <si>
    <t>+ Under</t>
  </si>
  <si>
    <t>- Over</t>
  </si>
  <si>
    <t>= Goal</t>
  </si>
  <si>
    <t>Target Value</t>
  </si>
  <si>
    <t>Sq.Ft.</t>
  </si>
  <si>
    <t>Percent Deviation</t>
  </si>
  <si>
    <t>Under</t>
  </si>
  <si>
    <t>Over</t>
  </si>
  <si>
    <t>Objective</t>
  </si>
  <si>
    <t>Mining Company TBL (Triple Bottom Line), Section 7.5, Page 340.</t>
  </si>
  <si>
    <t>Wythe</t>
  </si>
  <si>
    <t>Giles</t>
  </si>
  <si>
    <t>Months to Operate</t>
  </si>
  <si>
    <t>Objectives</t>
  </si>
  <si>
    <t>Cost per month</t>
  </si>
  <si>
    <t>Toxins per month</t>
  </si>
  <si>
    <t>Accidents per month</t>
  </si>
  <si>
    <t>HG coal produced</t>
  </si>
  <si>
    <t>MG coal produced</t>
  </si>
  <si>
    <t>LG coal produced</t>
  </si>
  <si>
    <t>Deviation</t>
  </si>
  <si>
    <t>Weight</t>
  </si>
  <si>
    <t>Weighted</t>
  </si>
  <si>
    <t>Goals</t>
  </si>
  <si>
    <t>W1</t>
  </si>
  <si>
    <t>W2</t>
  </si>
  <si>
    <t>W3</t>
  </si>
  <si>
    <t>Toxins</t>
  </si>
  <si>
    <t>Accidents</t>
  </si>
  <si>
    <t>%Cost</t>
  </si>
  <si>
    <t>%Toxins</t>
  </si>
  <si>
    <t>%Accidents</t>
  </si>
  <si>
    <t>Even</t>
  </si>
  <si>
    <t>Product Mix Problem</t>
  </si>
  <si>
    <t>Product X</t>
  </si>
  <si>
    <t>Product Y</t>
  </si>
  <si>
    <t>Wood</t>
  </si>
  <si>
    <t>Labor</t>
  </si>
  <si>
    <t>Profit</t>
  </si>
  <si>
    <t>Capacity</t>
  </si>
  <si>
    <t>X</t>
  </si>
  <si>
    <t>Y</t>
  </si>
  <si>
    <t>Value</t>
  </si>
  <si>
    <t>ST</t>
  </si>
  <si>
    <t>Max</t>
  </si>
  <si>
    <t>&lt;=</t>
  </si>
  <si>
    <t>LP</t>
  </si>
  <si>
    <t>Goal</t>
  </si>
  <si>
    <t>Hard</t>
  </si>
  <si>
    <t>Soft</t>
  </si>
  <si>
    <t>VW</t>
  </si>
  <si>
    <t>VL</t>
  </si>
  <si>
    <t>Coef</t>
  </si>
  <si>
    <t>Min</t>
  </si>
  <si>
    <t>=</t>
  </si>
  <si>
    <t>Let VW=Violation of Wood</t>
  </si>
  <si>
    <t>Let VL=Violation of Labor</t>
  </si>
  <si>
    <t>GP</t>
  </si>
  <si>
    <t>Profit Goal set at</t>
  </si>
  <si>
    <t>Equality Constraint</t>
  </si>
  <si>
    <t>Goal Programming-Introduction</t>
  </si>
  <si>
    <t>Goal 1:</t>
  </si>
  <si>
    <t>Goal 2:</t>
  </si>
  <si>
    <t>Goal 3:</t>
  </si>
  <si>
    <t># Rooms</t>
  </si>
  <si>
    <t>Sq.Ft./room</t>
  </si>
  <si>
    <t>Goals related to Expansion of Conference Facilities</t>
  </si>
  <si>
    <t>$/room</t>
  </si>
  <si>
    <t>Goal 5:</t>
  </si>
  <si>
    <t>Goal 4:</t>
  </si>
  <si>
    <t>&lt;Minimum</t>
  </si>
  <si>
    <t>Weights (Higher weight implies penalty for violation.)</t>
  </si>
  <si>
    <t>Over-Under</t>
  </si>
  <si>
    <t>Grade</t>
  </si>
  <si>
    <t>High</t>
  </si>
  <si>
    <t>Low</t>
  </si>
  <si>
    <t>Demand</t>
  </si>
  <si>
    <t>Tons of Coal production for one shift per month.</t>
  </si>
  <si>
    <t>Expected Increase in Demand for tons of Coal.</t>
  </si>
  <si>
    <t>Cost ($K) per shift per month</t>
  </si>
  <si>
    <t>Gallons per shift per month</t>
  </si>
  <si>
    <t>Accidents per shift per month</t>
  </si>
  <si>
    <t>Two Coal Mines: Wythe &amp; Giles.</t>
  </si>
  <si>
    <t>How many months to schedule one shift per mine to achieve goals?</t>
  </si>
  <si>
    <t>&lt;Solve</t>
  </si>
  <si>
    <t>Percent</t>
  </si>
  <si>
    <t>Chapter 7. Ragsdale Textbook</t>
  </si>
  <si>
    <t>Spreadsheets MOLP-1,2,3</t>
  </si>
  <si>
    <t>Spreadsheets GP-1,2,3</t>
  </si>
  <si>
    <t>Introduction to Goal Programming, Spreadsheet GP-0</t>
  </si>
  <si>
    <t>Goal Programming, Chapter 7. Ragsdale Textbook</t>
  </si>
  <si>
    <t>Multiple Objective Linear Programming (MOLP), Chapter 7. Ragsdale Textbook</t>
  </si>
  <si>
    <t>Goal 1</t>
  </si>
  <si>
    <t>Goal 2</t>
  </si>
  <si>
    <t>Goal 3</t>
  </si>
  <si>
    <t>Goal 4</t>
  </si>
  <si>
    <t>Goal 5</t>
  </si>
  <si>
    <t>Tons/Shift/Month/Mine</t>
  </si>
  <si>
    <t>Initially, Solve each objective individually</t>
  </si>
  <si>
    <t>Summary:</t>
  </si>
  <si>
    <t>&lt;Target Goal</t>
  </si>
  <si>
    <t>Achieved</t>
  </si>
  <si>
    <t>&lt;Q</t>
  </si>
  <si>
    <t>Objective: Q=</t>
  </si>
  <si>
    <t xml:space="preserve">Target </t>
  </si>
  <si>
    <t>Max%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</si>
</sst>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&quot;$&quot;#,##0.00"/>
  </numFmts>
  <fonts count="6" x14ac:knownFonts="1"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u/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color rgb="FF000000"/>
      <name val="Arial"/>
      <family val="2"/>
    </font>
    <font>
      <b/>
      <u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2" fontId="0" fillId="3" borderId="11" xfId="0" applyNumberFormat="1" applyFill="1" applyBorder="1" applyAlignment="1">
      <alignment horizontal="center"/>
    </xf>
    <xf numFmtId="2" fontId="0" fillId="3" borderId="13" xfId="0" applyNumberFormat="1" applyFill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3" xfId="0" applyBorder="1" applyAlignment="1">
      <alignment horizontal="left"/>
    </xf>
    <xf numFmtId="165" fontId="0" fillId="0" borderId="0" xfId="0" applyNumberFormat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" xfId="0" applyBorder="1"/>
    <xf numFmtId="10" fontId="0" fillId="0" borderId="1" xfId="0" applyNumberForma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0" fillId="0" borderId="7" xfId="0" applyNumberFormat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9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0" xfId="0" applyFont="1" applyAlignment="1">
      <alignment horizontal="center"/>
    </xf>
    <xf numFmtId="10" fontId="0" fillId="3" borderId="14" xfId="0" applyNumberFormat="1" applyFill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0" fillId="0" borderId="9" xfId="0" applyBorder="1"/>
    <xf numFmtId="0" fontId="0" fillId="0" borderId="15" xfId="0" applyBorder="1"/>
    <xf numFmtId="0" fontId="0" fillId="0" borderId="10" xfId="0" applyBorder="1"/>
    <xf numFmtId="0" fontId="0" fillId="0" borderId="15" xfId="0" quotePrefix="1" applyBorder="1"/>
    <xf numFmtId="0" fontId="3" fillId="2" borderId="26" xfId="0" applyFont="1" applyFill="1" applyBorder="1" applyAlignment="1">
      <alignment horizontal="center"/>
    </xf>
    <xf numFmtId="0" fontId="0" fillId="0" borderId="16" xfId="0" applyBorder="1"/>
    <xf numFmtId="10" fontId="0" fillId="0" borderId="11" xfId="0" applyNumberFormat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10" fontId="0" fillId="0" borderId="13" xfId="0" applyNumberFormat="1" applyBorder="1" applyAlignment="1">
      <alignment horizontal="center"/>
    </xf>
    <xf numFmtId="0" fontId="0" fillId="0" borderId="0" xfId="0" applyBorder="1"/>
    <xf numFmtId="10" fontId="0" fillId="0" borderId="0" xfId="0" applyNumberFormat="1" applyBorder="1" applyAlignment="1">
      <alignment horizontal="center"/>
    </xf>
    <xf numFmtId="0" fontId="1" fillId="0" borderId="0" xfId="0" applyFont="1"/>
    <xf numFmtId="0" fontId="5" fillId="0" borderId="0" xfId="0" applyFont="1"/>
    <xf numFmtId="0" fontId="0" fillId="0" borderId="13" xfId="0" applyBorder="1"/>
    <xf numFmtId="0" fontId="0" fillId="0" borderId="17" xfId="0" applyBorder="1"/>
    <xf numFmtId="0" fontId="0" fillId="0" borderId="20" xfId="0" applyBorder="1"/>
    <xf numFmtId="0" fontId="0" fillId="0" borderId="20" xfId="0" applyBorder="1" applyAlignment="1">
      <alignment horizontal="left"/>
    </xf>
    <xf numFmtId="0" fontId="0" fillId="0" borderId="21" xfId="0" applyBorder="1"/>
    <xf numFmtId="0" fontId="2" fillId="0" borderId="20" xfId="0" applyFont="1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2" xfId="0" applyBorder="1"/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3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r>
              <a:rPr lang="en-US"/>
              <a:t>Percent Over-Under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'GP-1'!$C$36</c:f>
              <c:strCache>
                <c:ptCount val="1"/>
                <c:pt idx="0">
                  <c:v>Over-Under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'GP-1'!$D$19:$H$19</c:f>
              <c:strCache>
                <c:ptCount val="5"/>
                <c:pt idx="0">
                  <c:v>Small</c:v>
                </c:pt>
                <c:pt idx="1">
                  <c:v>Medium</c:v>
                </c:pt>
                <c:pt idx="2">
                  <c:v>Large</c:v>
                </c:pt>
                <c:pt idx="3">
                  <c:v>Sq.Ft.</c:v>
                </c:pt>
                <c:pt idx="4">
                  <c:v>Cost</c:v>
                </c:pt>
              </c:strCache>
            </c:strRef>
          </c:cat>
          <c:val>
            <c:numRef>
              <c:f>'GP-1'!$D$36:$H$36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1.0000000000000038E-2</c:v>
                </c:pt>
                <c:pt idx="4">
                  <c:v>9.7250000000000045E-2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1D0-4D45-8A6C-D80BFB6C4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6100256"/>
        <c:axId val="506100912"/>
      </c:barChart>
      <c:catAx>
        <c:axId val="506100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06100912"/>
        <c:crosses val="autoZero"/>
        <c:auto val="1"/>
        <c:lblAlgn val="ctr"/>
        <c:lblOffset val="100"/>
        <c:noMultiLvlLbl val="0"/>
      </c:catAx>
      <c:valAx>
        <c:axId val="506100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06100256"/>
        <c:crosses val="autoZero"/>
        <c:crossBetween val="between"/>
      </c:valAx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  <a:miter lim="800000"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 sz="1200" baseline="0">
          <a:solidFill>
            <a:schemeClr val="dk1"/>
          </a:solidFill>
          <a:latin typeface="Times New Roman" panose="02020603050405020304" pitchFamily="18" charset="0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r>
              <a:rPr lang="en-US"/>
              <a:t>Percent Over-Under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'GP-2'!$C$36</c:f>
              <c:strCache>
                <c:ptCount val="1"/>
                <c:pt idx="0">
                  <c:v>Over-Under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'GP-2'!$D$19:$H$19</c:f>
              <c:strCache>
                <c:ptCount val="5"/>
                <c:pt idx="0">
                  <c:v>Small</c:v>
                </c:pt>
                <c:pt idx="1">
                  <c:v>Medium</c:v>
                </c:pt>
                <c:pt idx="2">
                  <c:v>Large</c:v>
                </c:pt>
                <c:pt idx="3">
                  <c:v>Sq.Ft.</c:v>
                </c:pt>
                <c:pt idx="4">
                  <c:v>Cost</c:v>
                </c:pt>
              </c:strCache>
            </c:strRef>
          </c:cat>
          <c:val>
            <c:numRef>
              <c:f>'GP-2'!$D$36:$H$36</c:f>
              <c:numCache>
                <c:formatCode>0.00%</c:formatCode>
                <c:ptCount val="5"/>
                <c:pt idx="0">
                  <c:v>0</c:v>
                </c:pt>
                <c:pt idx="1">
                  <c:v>-3.8857805861880476E-17</c:v>
                </c:pt>
                <c:pt idx="2">
                  <c:v>-0.13333333333333328</c:v>
                </c:pt>
                <c:pt idx="3">
                  <c:v>-7.3999999999999982E-2</c:v>
                </c:pt>
                <c:pt idx="4">
                  <c:v>6.95000000000001E-3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C0-4D39-A8D7-73562DB53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6100256"/>
        <c:axId val="506100912"/>
      </c:barChart>
      <c:catAx>
        <c:axId val="506100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06100912"/>
        <c:crosses val="autoZero"/>
        <c:auto val="1"/>
        <c:lblAlgn val="ctr"/>
        <c:lblOffset val="100"/>
        <c:noMultiLvlLbl val="0"/>
      </c:catAx>
      <c:valAx>
        <c:axId val="506100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06100256"/>
        <c:crosses val="autoZero"/>
        <c:crossBetween val="between"/>
      </c:valAx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  <a:miter lim="800000"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 sz="1200" baseline="0">
          <a:solidFill>
            <a:schemeClr val="dk1"/>
          </a:solidFill>
          <a:latin typeface="Times New Roman" panose="02020603050405020304" pitchFamily="18" charset="0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r>
              <a:rPr lang="en-US"/>
              <a:t>Percent Over-Under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'GP-3'!$C$36</c:f>
              <c:strCache>
                <c:ptCount val="1"/>
                <c:pt idx="0">
                  <c:v>Over-Under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'GP-3'!$D$19:$H$19</c:f>
              <c:strCache>
                <c:ptCount val="5"/>
                <c:pt idx="0">
                  <c:v>Small</c:v>
                </c:pt>
                <c:pt idx="1">
                  <c:v>Medium</c:v>
                </c:pt>
                <c:pt idx="2">
                  <c:v>Large</c:v>
                </c:pt>
                <c:pt idx="3">
                  <c:v>Sq.Ft.</c:v>
                </c:pt>
                <c:pt idx="4">
                  <c:v>Cost</c:v>
                </c:pt>
              </c:strCache>
            </c:strRef>
          </c:cat>
          <c:val>
            <c:numRef>
              <c:f>'GP-3'!$D$36:$H$36</c:f>
              <c:numCache>
                <c:formatCode>0.00%</c:formatCode>
                <c:ptCount val="5"/>
                <c:pt idx="0">
                  <c:v>1.1102230246251566E-17</c:v>
                </c:pt>
                <c:pt idx="1">
                  <c:v>-0.3</c:v>
                </c:pt>
                <c:pt idx="2">
                  <c:v>2.544261098099317E-17</c:v>
                </c:pt>
                <c:pt idx="3">
                  <c:v>-7.9999999999999988E-2</c:v>
                </c:pt>
                <c:pt idx="4">
                  <c:v>-1.7500000000000018E-3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6D-42D2-B56D-1B2DCCC4C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6100256"/>
        <c:axId val="506100912"/>
      </c:barChart>
      <c:catAx>
        <c:axId val="506100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06100912"/>
        <c:crosses val="autoZero"/>
        <c:auto val="1"/>
        <c:lblAlgn val="ctr"/>
        <c:lblOffset val="100"/>
        <c:noMultiLvlLbl val="0"/>
      </c:catAx>
      <c:valAx>
        <c:axId val="506100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06100256"/>
        <c:crosses val="autoZero"/>
        <c:crossBetween val="between"/>
      </c:valAx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  <a:miter lim="800000"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 sz="1200" baseline="0">
          <a:solidFill>
            <a:schemeClr val="dk1"/>
          </a:solidFill>
          <a:latin typeface="Times New Roman" panose="02020603050405020304" pitchFamily="18" charset="0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en-US" sz="1400"/>
              <a:t>MINIMAX Percentage for Weights</a:t>
            </a:r>
          </a:p>
        </c:rich>
      </c:tx>
      <c:layout>
        <c:manualLayout>
          <c:xMode val="edge"/>
          <c:yMode val="edge"/>
          <c:x val="0.21956527745244658"/>
          <c:y val="2.7777777777777776E-2"/>
        </c:manualLayout>
      </c:layout>
      <c:overlay val="0"/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498381452318462"/>
          <c:y val="0.1422179952225073"/>
          <c:w val="0.82141299843240423"/>
          <c:h val="0.773530626087469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 w="25400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dk1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'MOLP-3'!$S$10:$S$13</c:f>
              <c:strCache>
                <c:ptCount val="4"/>
                <c:pt idx="0">
                  <c:v>Even</c:v>
                </c:pt>
                <c:pt idx="1">
                  <c:v>Cost</c:v>
                </c:pt>
                <c:pt idx="2">
                  <c:v>Toxins</c:v>
                </c:pt>
                <c:pt idx="3">
                  <c:v>Accidents</c:v>
                </c:pt>
              </c:strCache>
            </c:strRef>
          </c:cat>
          <c:val>
            <c:numRef>
              <c:f>'MOLP-3'!$Z$10:$Z$13</c:f>
              <c:numCache>
                <c:formatCode>0.00%</c:formatCode>
                <c:ptCount val="4"/>
                <c:pt idx="0">
                  <c:v>7.2088724584103758E-2</c:v>
                </c:pt>
                <c:pt idx="1">
                  <c:v>0.19004524886877805</c:v>
                </c:pt>
                <c:pt idx="2">
                  <c:v>7.2088724584103758E-2</c:v>
                </c:pt>
                <c:pt idx="3">
                  <c:v>0.35779816513761525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14-4519-B39F-D687A354AA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3"/>
        <c:axId val="966456159"/>
        <c:axId val="952391903"/>
      </c:barChart>
      <c:catAx>
        <c:axId val="966456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952391903"/>
        <c:crosses val="autoZero"/>
        <c:auto val="1"/>
        <c:lblAlgn val="ctr"/>
        <c:lblOffset val="100"/>
        <c:noMultiLvlLbl val="0"/>
      </c:catAx>
      <c:valAx>
        <c:axId val="952391903"/>
        <c:scaling>
          <c:orientation val="minMax"/>
          <c:max val="0.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966456159"/>
        <c:crosses val="autoZero"/>
        <c:crossBetween val="between"/>
      </c:valAx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  <a:miter lim="800000"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 sz="1200" baseline="0">
          <a:solidFill>
            <a:schemeClr val="dk1"/>
          </a:solidFill>
          <a:latin typeface="Arial" panose="020B0604020202020204" pitchFamily="34" charset="0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latin typeface="Arial" panose="020B0604020202020204" pitchFamily="34" charset="0"/>
              </a:rPr>
              <a:t>Percent Increase based on TBL Weight</a:t>
            </a:r>
          </a:p>
        </c:rich>
      </c:tx>
      <c:overlay val="0"/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3010337394976463"/>
          <c:y val="0.21925777853619691"/>
          <c:w val="0.41376749781277339"/>
          <c:h val="0.67008420822397197"/>
        </c:manualLayout>
      </c:layout>
      <c:radarChart>
        <c:radarStyle val="marker"/>
        <c:varyColors val="0"/>
        <c:ser>
          <c:idx val="0"/>
          <c:order val="0"/>
          <c:tx>
            <c:strRef>
              <c:f>'MOLP-3'!$S$10</c:f>
              <c:strCache>
                <c:ptCount val="1"/>
                <c:pt idx="0">
                  <c:v>Even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'MOLP-3'!$W$9:$Y$9</c:f>
              <c:strCache>
                <c:ptCount val="3"/>
                <c:pt idx="0">
                  <c:v>%Cost</c:v>
                </c:pt>
                <c:pt idx="1">
                  <c:v>%Toxins</c:v>
                </c:pt>
                <c:pt idx="2">
                  <c:v>%Accidents</c:v>
                </c:pt>
              </c:strCache>
            </c:strRef>
          </c:cat>
          <c:val>
            <c:numRef>
              <c:f>'MOLP-3'!$W$10:$Y$10</c:f>
              <c:numCache>
                <c:formatCode>0.00%</c:formatCode>
                <c:ptCount val="3"/>
                <c:pt idx="0">
                  <c:v>7.2088724584103439E-2</c:v>
                </c:pt>
                <c:pt idx="1">
                  <c:v>5.8644396866980421E-3</c:v>
                </c:pt>
                <c:pt idx="2">
                  <c:v>7.2088724584103758E-2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1F-4615-959E-5E7321245DEF}"/>
            </c:ext>
          </c:extLst>
        </c:ser>
        <c:ser>
          <c:idx val="1"/>
          <c:order val="1"/>
          <c:tx>
            <c:strRef>
              <c:f>'MOLP-3'!$S$11</c:f>
              <c:strCache>
                <c:ptCount val="1"/>
                <c:pt idx="0">
                  <c:v>Cost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'MOLP-3'!$W$9:$Y$9</c:f>
              <c:strCache>
                <c:ptCount val="3"/>
                <c:pt idx="0">
                  <c:v>%Cost</c:v>
                </c:pt>
                <c:pt idx="1">
                  <c:v>%Toxins</c:v>
                </c:pt>
                <c:pt idx="2">
                  <c:v>%Accidents</c:v>
                </c:pt>
              </c:strCache>
            </c:strRef>
          </c:cat>
          <c:val>
            <c:numRef>
              <c:f>'MOLP-3'!$W$11:$Y$11</c:f>
              <c:numCache>
                <c:formatCode>0.00%</c:formatCode>
                <c:ptCount val="3"/>
                <c:pt idx="0">
                  <c:v>1.900452488687782E-2</c:v>
                </c:pt>
                <c:pt idx="1">
                  <c:v>5.9591783586705221E-2</c:v>
                </c:pt>
                <c:pt idx="2">
                  <c:v>0.19004524886877805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1F-4615-959E-5E7321245DEF}"/>
            </c:ext>
          </c:extLst>
        </c:ser>
        <c:ser>
          <c:idx val="2"/>
          <c:order val="2"/>
          <c:tx>
            <c:strRef>
              <c:f>'MOLP-3'!$S$12</c:f>
              <c:strCache>
                <c:ptCount val="1"/>
                <c:pt idx="0">
                  <c:v>Toxins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'MOLP-3'!$W$9:$Y$9</c:f>
              <c:strCache>
                <c:ptCount val="3"/>
                <c:pt idx="0">
                  <c:v>%Cost</c:v>
                </c:pt>
                <c:pt idx="1">
                  <c:v>%Toxins</c:v>
                </c:pt>
                <c:pt idx="2">
                  <c:v>%Accidents</c:v>
                </c:pt>
              </c:strCache>
            </c:strRef>
          </c:cat>
          <c:val>
            <c:numRef>
              <c:f>'MOLP-3'!$W$12:$Y$12</c:f>
              <c:numCache>
                <c:formatCode>0.00%</c:formatCode>
                <c:ptCount val="3"/>
                <c:pt idx="0">
                  <c:v>7.2088724584103439E-2</c:v>
                </c:pt>
                <c:pt idx="1">
                  <c:v>5.8644396866980421E-3</c:v>
                </c:pt>
                <c:pt idx="2">
                  <c:v>7.2088724584103758E-2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1F-4615-959E-5E7321245DEF}"/>
            </c:ext>
          </c:extLst>
        </c:ser>
        <c:ser>
          <c:idx val="3"/>
          <c:order val="3"/>
          <c:tx>
            <c:strRef>
              <c:f>'MOLP-3'!$S$13</c:f>
              <c:strCache>
                <c:ptCount val="1"/>
                <c:pt idx="0">
                  <c:v>Accidents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'MOLP-3'!$W$9:$Y$9</c:f>
              <c:strCache>
                <c:ptCount val="3"/>
                <c:pt idx="0">
                  <c:v>%Cost</c:v>
                </c:pt>
                <c:pt idx="1">
                  <c:v>%Toxins</c:v>
                </c:pt>
                <c:pt idx="2">
                  <c:v>%Accidents</c:v>
                </c:pt>
              </c:strCache>
            </c:strRef>
          </c:cat>
          <c:val>
            <c:numRef>
              <c:f>'MOLP-3'!$W$13:$Y$13</c:f>
              <c:numCache>
                <c:formatCode>0.00%</c:formatCode>
                <c:ptCount val="3"/>
                <c:pt idx="0">
                  <c:v>0.35779816513761525</c:v>
                </c:pt>
                <c:pt idx="1">
                  <c:v>7.9004686159329512E-2</c:v>
                </c:pt>
                <c:pt idx="2">
                  <c:v>3.5779816513761276E-2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1F-4615-959E-5E7321245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4316223"/>
        <c:axId val="952421855"/>
      </c:radarChart>
      <c:catAx>
        <c:axId val="1154316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952421855"/>
        <c:crosses val="autoZero"/>
        <c:auto val="1"/>
        <c:lblAlgn val="ctr"/>
        <c:lblOffset val="100"/>
        <c:noMultiLvlLbl val="0"/>
      </c:catAx>
      <c:valAx>
        <c:axId val="95242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43162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3.3427274104703392E-2"/>
          <c:y val="0.21300407108554156"/>
          <c:w val="0.25282267090915311"/>
          <c:h val="0.32770820888768215"/>
        </c:manualLayout>
      </c:layout>
      <c:overlay val="0"/>
      <c:spPr>
        <a:noFill/>
        <a:ln w="12700">
          <a:solidFill>
            <a:schemeClr val="dk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152400</xdr:colOff>
      <xdr:row>21</xdr:row>
      <xdr:rowOff>99060</xdr:rowOff>
    </xdr:from>
    <xdr:to>
      <xdr:col>13</xdr:col>
      <xdr:colOff>556260</xdr:colOff>
      <xdr:row>35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3E2C821-A0B8-402F-9ADF-40B34EA888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152400</xdr:colOff>
      <xdr:row>21</xdr:row>
      <xdr:rowOff>99060</xdr:rowOff>
    </xdr:from>
    <xdr:to>
      <xdr:col>13</xdr:col>
      <xdr:colOff>556260</xdr:colOff>
      <xdr:row>35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618BC23-6DB5-41FE-A84F-4AF6ED52D4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152400</xdr:colOff>
      <xdr:row>21</xdr:row>
      <xdr:rowOff>99060</xdr:rowOff>
    </xdr:from>
    <xdr:to>
      <xdr:col>13</xdr:col>
      <xdr:colOff>556260</xdr:colOff>
      <xdr:row>35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F5D0F7E-F92E-4A54-8BEC-831B2305F2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28575</xdr:colOff>
      <xdr:row>15</xdr:row>
      <xdr:rowOff>9524</xdr:rowOff>
    </xdr:from>
    <xdr:to>
      <xdr:col>23</xdr:col>
      <xdr:colOff>95250</xdr:colOff>
      <xdr:row>31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2760B29-E1E7-40BF-A3CC-822EE8CCB9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333374</xdr:colOff>
      <xdr:row>15</xdr:row>
      <xdr:rowOff>19050</xdr:rowOff>
    </xdr:from>
    <xdr:to>
      <xdr:col>29</xdr:col>
      <xdr:colOff>647699</xdr:colOff>
      <xdr:row>31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BCD3CC1-0423-49CB-8C89-75997AFA4F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0C0AA-B46E-4188-A7E6-02CC8FBDBDEB}">
  <dimension ref="A1:H8"/>
  <sheetViews>
    <sheetView workbookViewId="0">
      <selection activeCell="A2" sqref="A2"/>
    </sheetView>
  </sheetViews>
  <sheetFormatPr defaultRowHeight="15" x14ac:dyDescent="0.2"/>
  <cols>
    <col min="1" max="2" width="2.6640625" customWidth="1"/>
    <col min="3" max="3" width="2" bestFit="1" customWidth="1"/>
    <col min="4" max="4" width="9.77734375" bestFit="1" customWidth="1"/>
    <col min="5" max="5" width="8.6640625" bestFit="1" customWidth="1"/>
    <col min="6" max="6" width="8.21875" bestFit="1" customWidth="1"/>
    <col min="7" max="7" width="17.88671875" bestFit="1" customWidth="1"/>
    <col min="8" max="8" width="22.109375" bestFit="1" customWidth="1"/>
  </cols>
  <sheetData>
    <row r="1" spans="1:8" ht="15.75" x14ac:dyDescent="0.25">
      <c r="A1" s="1" t="s">
        <v>6</v>
      </c>
    </row>
    <row r="2" spans="1:8" x14ac:dyDescent="0.2">
      <c r="B2" s="2"/>
    </row>
    <row r="3" spans="1:8" x14ac:dyDescent="0.2">
      <c r="B3" s="2" t="s">
        <v>111</v>
      </c>
    </row>
    <row r="4" spans="1:8" x14ac:dyDescent="0.2">
      <c r="B4" s="2"/>
    </row>
    <row r="5" spans="1:8" x14ac:dyDescent="0.2">
      <c r="B5" s="3" t="s">
        <v>108</v>
      </c>
    </row>
    <row r="7" spans="1:8" x14ac:dyDescent="0.2">
      <c r="C7" s="4">
        <v>1</v>
      </c>
      <c r="D7" t="s">
        <v>7</v>
      </c>
      <c r="E7" t="s">
        <v>8</v>
      </c>
      <c r="F7" t="s">
        <v>13</v>
      </c>
      <c r="G7" t="s">
        <v>9</v>
      </c>
      <c r="H7" t="s">
        <v>110</v>
      </c>
    </row>
    <row r="8" spans="1:8" x14ac:dyDescent="0.2">
      <c r="C8" s="4">
        <v>2</v>
      </c>
      <c r="D8" t="s">
        <v>10</v>
      </c>
      <c r="E8" t="s">
        <v>11</v>
      </c>
      <c r="F8" t="s">
        <v>14</v>
      </c>
      <c r="G8" t="s">
        <v>12</v>
      </c>
      <c r="H8" t="s">
        <v>109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DAF31-1965-47AE-B529-1904A8C3396E}">
  <dimension ref="A1:I31"/>
  <sheetViews>
    <sheetView workbookViewId="0">
      <selection activeCell="A2" sqref="A2"/>
    </sheetView>
  </sheetViews>
  <sheetFormatPr defaultColWidth="8.77734375" defaultRowHeight="15" x14ac:dyDescent="0.2"/>
  <cols>
    <col min="1" max="1" width="2.6640625" style="4" customWidth="1"/>
    <col min="2" max="16384" width="8.77734375" style="4"/>
  </cols>
  <sheetData>
    <row r="1" spans="1:7" ht="15.75" x14ac:dyDescent="0.25">
      <c r="A1" s="1" t="s">
        <v>82</v>
      </c>
    </row>
    <row r="3" spans="1:7" x14ac:dyDescent="0.2">
      <c r="B3" s="3" t="s">
        <v>55</v>
      </c>
    </row>
    <row r="4" spans="1:7" x14ac:dyDescent="0.2">
      <c r="C4" s="5" t="s">
        <v>56</v>
      </c>
      <c r="D4" s="7" t="s">
        <v>57</v>
      </c>
      <c r="E4" s="4" t="s">
        <v>61</v>
      </c>
    </row>
    <row r="5" spans="1:7" x14ac:dyDescent="0.2">
      <c r="B5" s="5" t="s">
        <v>58</v>
      </c>
      <c r="C5" s="5">
        <v>30</v>
      </c>
      <c r="D5" s="7">
        <v>20</v>
      </c>
      <c r="E5" s="7">
        <v>300</v>
      </c>
    </row>
    <row r="6" spans="1:7" x14ac:dyDescent="0.2">
      <c r="B6" s="10" t="s">
        <v>59</v>
      </c>
      <c r="C6" s="10">
        <v>5</v>
      </c>
      <c r="D6" s="12">
        <v>10</v>
      </c>
      <c r="E6" s="12">
        <v>110</v>
      </c>
    </row>
    <row r="7" spans="1:7" x14ac:dyDescent="0.2">
      <c r="B7" s="4" t="s">
        <v>60</v>
      </c>
      <c r="C7" s="10">
        <v>6</v>
      </c>
      <c r="D7" s="12">
        <v>8</v>
      </c>
    </row>
    <row r="9" spans="1:7" ht="15.75" thickBot="1" x14ac:dyDescent="0.25">
      <c r="B9" s="39" t="s">
        <v>68</v>
      </c>
    </row>
    <row r="10" spans="1:7" x14ac:dyDescent="0.2">
      <c r="B10" s="41"/>
      <c r="C10" s="42" t="s">
        <v>62</v>
      </c>
      <c r="D10" s="42" t="s">
        <v>63</v>
      </c>
      <c r="E10" s="42" t="s">
        <v>64</v>
      </c>
      <c r="F10" s="42"/>
      <c r="G10" s="43"/>
    </row>
    <row r="11" spans="1:7" ht="15.75" thickBot="1" x14ac:dyDescent="0.25">
      <c r="B11" s="44" t="s">
        <v>64</v>
      </c>
      <c r="C11" s="26">
        <v>4</v>
      </c>
      <c r="D11" s="27">
        <v>9</v>
      </c>
      <c r="E11" s="45" t="s">
        <v>66</v>
      </c>
      <c r="F11" s="45"/>
      <c r="G11" s="46"/>
    </row>
    <row r="12" spans="1:7" ht="15.75" thickBot="1" x14ac:dyDescent="0.25">
      <c r="B12" s="47" t="s">
        <v>60</v>
      </c>
      <c r="C12" s="45">
        <f>C7</f>
        <v>6</v>
      </c>
      <c r="D12" s="45">
        <f>D7</f>
        <v>8</v>
      </c>
      <c r="E12" s="40">
        <f>SUMPRODUCT(C11:D11,C12:D12)</f>
        <v>96</v>
      </c>
      <c r="F12" s="45"/>
      <c r="G12" s="46"/>
    </row>
    <row r="13" spans="1:7" x14ac:dyDescent="0.2">
      <c r="B13" s="47" t="s">
        <v>65</v>
      </c>
      <c r="C13" s="45"/>
      <c r="D13" s="45"/>
      <c r="E13" s="45" t="s">
        <v>3</v>
      </c>
      <c r="F13" s="45"/>
      <c r="G13" s="46" t="s">
        <v>2</v>
      </c>
    </row>
    <row r="14" spans="1:7" x14ac:dyDescent="0.2">
      <c r="B14" s="44" t="s">
        <v>58</v>
      </c>
      <c r="C14" s="45">
        <f>C5</f>
        <v>30</v>
      </c>
      <c r="D14" s="45">
        <f>D5</f>
        <v>20</v>
      </c>
      <c r="E14" s="45">
        <f>SUMPRODUCT(C11:D11,C14:D14)</f>
        <v>300</v>
      </c>
      <c r="F14" s="45" t="s">
        <v>67</v>
      </c>
      <c r="G14" s="46">
        <f>E5</f>
        <v>300</v>
      </c>
    </row>
    <row r="15" spans="1:7" ht="15.75" thickBot="1" x14ac:dyDescent="0.25">
      <c r="B15" s="48" t="s">
        <v>59</v>
      </c>
      <c r="C15" s="49">
        <f>C6</f>
        <v>5</v>
      </c>
      <c r="D15" s="49">
        <f>D6</f>
        <v>10</v>
      </c>
      <c r="E15" s="49">
        <f>SUMPRODUCT(C11:D11,C15:D15)</f>
        <v>110</v>
      </c>
      <c r="F15" s="49" t="s">
        <v>67</v>
      </c>
      <c r="G15" s="50">
        <f>E6</f>
        <v>110</v>
      </c>
    </row>
    <row r="17" spans="2:9" ht="15.75" thickBot="1" x14ac:dyDescent="0.25">
      <c r="B17" s="3" t="s">
        <v>80</v>
      </c>
      <c r="D17" s="53">
        <v>160</v>
      </c>
    </row>
    <row r="18" spans="2:9" x14ac:dyDescent="0.2">
      <c r="B18" s="41"/>
      <c r="C18" s="42"/>
      <c r="D18" s="42"/>
      <c r="E18" s="42" t="s">
        <v>60</v>
      </c>
      <c r="F18" s="42"/>
      <c r="G18" s="42"/>
      <c r="H18" s="42"/>
      <c r="I18" s="43"/>
    </row>
    <row r="19" spans="2:9" x14ac:dyDescent="0.2">
      <c r="B19" s="47" t="s">
        <v>69</v>
      </c>
      <c r="C19" s="45">
        <f>C7</f>
        <v>6</v>
      </c>
      <c r="D19" s="45">
        <f>D7</f>
        <v>8</v>
      </c>
      <c r="E19" s="54">
        <f>D17</f>
        <v>160</v>
      </c>
      <c r="F19" s="45" t="s">
        <v>70</v>
      </c>
      <c r="G19" s="51" t="s">
        <v>81</v>
      </c>
      <c r="H19" s="45"/>
      <c r="I19" s="46"/>
    </row>
    <row r="20" spans="2:9" x14ac:dyDescent="0.2">
      <c r="B20" s="47" t="s">
        <v>65</v>
      </c>
      <c r="C20" s="45"/>
      <c r="D20" s="45"/>
      <c r="E20" s="45" t="s">
        <v>61</v>
      </c>
      <c r="F20" s="45"/>
      <c r="G20" s="45"/>
      <c r="H20" s="45"/>
      <c r="I20" s="46"/>
    </row>
    <row r="21" spans="2:9" x14ac:dyDescent="0.2">
      <c r="B21" s="47" t="s">
        <v>58</v>
      </c>
      <c r="C21" s="45">
        <f t="shared" ref="C21:E22" si="0">C5</f>
        <v>30</v>
      </c>
      <c r="D21" s="45">
        <f t="shared" si="0"/>
        <v>20</v>
      </c>
      <c r="E21" s="45">
        <f t="shared" si="0"/>
        <v>300</v>
      </c>
      <c r="F21" s="45" t="s">
        <v>71</v>
      </c>
      <c r="G21" s="51" t="s">
        <v>77</v>
      </c>
      <c r="H21" s="45"/>
      <c r="I21" s="46"/>
    </row>
    <row r="22" spans="2:9" ht="15.75" thickBot="1" x14ac:dyDescent="0.25">
      <c r="B22" s="48" t="s">
        <v>59</v>
      </c>
      <c r="C22" s="49">
        <f t="shared" si="0"/>
        <v>5</v>
      </c>
      <c r="D22" s="49">
        <f t="shared" si="0"/>
        <v>10</v>
      </c>
      <c r="E22" s="49">
        <f t="shared" si="0"/>
        <v>110</v>
      </c>
      <c r="F22" s="49" t="s">
        <v>71</v>
      </c>
      <c r="G22" s="52" t="s">
        <v>78</v>
      </c>
      <c r="H22" s="49"/>
      <c r="I22" s="50"/>
    </row>
    <row r="24" spans="2:9" ht="15.75" thickBot="1" x14ac:dyDescent="0.25">
      <c r="B24" s="38" t="s">
        <v>79</v>
      </c>
    </row>
    <row r="25" spans="2:9" x14ac:dyDescent="0.2">
      <c r="B25" s="41"/>
      <c r="C25" s="42" t="s">
        <v>62</v>
      </c>
      <c r="D25" s="42" t="s">
        <v>63</v>
      </c>
      <c r="E25" s="42" t="s">
        <v>72</v>
      </c>
      <c r="F25" s="42" t="s">
        <v>73</v>
      </c>
      <c r="G25" s="42" t="s">
        <v>64</v>
      </c>
      <c r="H25" s="42"/>
      <c r="I25" s="43"/>
    </row>
    <row r="26" spans="2:9" ht="15.75" thickBot="1" x14ac:dyDescent="0.25">
      <c r="B26" s="47" t="s">
        <v>64</v>
      </c>
      <c r="C26" s="26">
        <v>0</v>
      </c>
      <c r="D26" s="27">
        <v>20</v>
      </c>
      <c r="E26" s="26">
        <v>100</v>
      </c>
      <c r="F26" s="27">
        <v>90</v>
      </c>
      <c r="G26" s="45" t="s">
        <v>75</v>
      </c>
      <c r="H26" s="45"/>
      <c r="I26" s="46"/>
    </row>
    <row r="27" spans="2:9" ht="15.75" thickBot="1" x14ac:dyDescent="0.25">
      <c r="B27" s="47" t="s">
        <v>74</v>
      </c>
      <c r="C27" s="45">
        <f>C7</f>
        <v>6</v>
      </c>
      <c r="D27" s="45">
        <f>D7</f>
        <v>8</v>
      </c>
      <c r="E27" s="45">
        <v>1</v>
      </c>
      <c r="F27" s="45">
        <v>1</v>
      </c>
      <c r="G27" s="40">
        <f>SUMPRODUCT(C26:F26,C27:F27)</f>
        <v>350</v>
      </c>
      <c r="H27" s="45"/>
      <c r="I27" s="46"/>
    </row>
    <row r="28" spans="2:9" x14ac:dyDescent="0.2">
      <c r="B28" s="47" t="s">
        <v>45</v>
      </c>
      <c r="C28" s="45"/>
      <c r="D28" s="45"/>
      <c r="E28" s="45"/>
      <c r="F28" s="45"/>
      <c r="G28" s="45" t="s">
        <v>3</v>
      </c>
      <c r="H28" s="45"/>
      <c r="I28" s="46"/>
    </row>
    <row r="29" spans="2:9" x14ac:dyDescent="0.2">
      <c r="B29" s="47" t="s">
        <v>70</v>
      </c>
      <c r="C29" s="45">
        <f>C7</f>
        <v>6</v>
      </c>
      <c r="D29" s="45">
        <f>D7</f>
        <v>8</v>
      </c>
      <c r="E29" s="45"/>
      <c r="F29" s="45"/>
      <c r="G29" s="45">
        <f>SUMPRODUCT(C26:F26,C29:F29)</f>
        <v>160</v>
      </c>
      <c r="H29" s="45" t="s">
        <v>76</v>
      </c>
      <c r="I29" s="55">
        <f>E19</f>
        <v>160</v>
      </c>
    </row>
    <row r="30" spans="2:9" x14ac:dyDescent="0.2">
      <c r="B30" s="47" t="s">
        <v>71</v>
      </c>
      <c r="C30" s="45">
        <f>C5</f>
        <v>30</v>
      </c>
      <c r="D30" s="45">
        <f>D5</f>
        <v>20</v>
      </c>
      <c r="E30" s="45">
        <v>-1</v>
      </c>
      <c r="F30" s="45"/>
      <c r="G30" s="45">
        <f>SUMPRODUCT(C26:F26,C30:F30)</f>
        <v>300</v>
      </c>
      <c r="H30" s="45" t="s">
        <v>67</v>
      </c>
      <c r="I30" s="46">
        <f>E5</f>
        <v>300</v>
      </c>
    </row>
    <row r="31" spans="2:9" ht="15.75" thickBot="1" x14ac:dyDescent="0.25">
      <c r="B31" s="48" t="s">
        <v>71</v>
      </c>
      <c r="C31" s="49">
        <f>C6</f>
        <v>5</v>
      </c>
      <c r="D31" s="49">
        <f>D6</f>
        <v>10</v>
      </c>
      <c r="E31" s="49"/>
      <c r="F31" s="49">
        <v>-1</v>
      </c>
      <c r="G31" s="49">
        <f>SUMPRODUCT(C26:F26,C31:F31)</f>
        <v>110</v>
      </c>
      <c r="H31" s="49" t="s">
        <v>67</v>
      </c>
      <c r="I31" s="50">
        <f>E6</f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1C8C4-27E6-491B-8119-88EC63BA8309}">
  <dimension ref="A1:P41"/>
  <sheetViews>
    <sheetView tabSelected="1" workbookViewId="0">
      <selection activeCell="R22" sqref="R22"/>
    </sheetView>
  </sheetViews>
  <sheetFormatPr defaultRowHeight="15" x14ac:dyDescent="0.2"/>
  <cols>
    <col min="1" max="2" width="2.77734375" customWidth="1"/>
    <col min="3" max="3" width="14.21875" bestFit="1" customWidth="1"/>
    <col min="4" max="8" width="9.6640625" customWidth="1"/>
    <col min="9" max="9" width="2.6640625" customWidth="1"/>
    <col min="10" max="12" width="9.6640625" customWidth="1"/>
    <col min="13" max="13" width="10.33203125" customWidth="1"/>
    <col min="14" max="16" width="9.6640625" customWidth="1"/>
  </cols>
  <sheetData>
    <row r="1" spans="1:16" ht="15.75" x14ac:dyDescent="0.25">
      <c r="A1" s="1" t="s">
        <v>112</v>
      </c>
      <c r="B1" s="1"/>
    </row>
    <row r="2" spans="1:16" ht="15.75" x14ac:dyDescent="0.25">
      <c r="C2" s="1"/>
    </row>
    <row r="3" spans="1:16" ht="15.75" x14ac:dyDescent="0.25">
      <c r="B3" s="82" t="s">
        <v>15</v>
      </c>
    </row>
    <row r="5" spans="1:16" x14ac:dyDescent="0.2">
      <c r="D5" s="4" t="s">
        <v>16</v>
      </c>
      <c r="E5" s="4" t="s">
        <v>17</v>
      </c>
      <c r="F5" s="4" t="s">
        <v>18</v>
      </c>
      <c r="G5" s="4"/>
      <c r="H5" s="4"/>
      <c r="I5" s="4"/>
      <c r="O5" s="4"/>
      <c r="P5" s="4"/>
    </row>
    <row r="6" spans="1:16" x14ac:dyDescent="0.2">
      <c r="C6" t="s">
        <v>19</v>
      </c>
      <c r="D6" s="5">
        <v>400</v>
      </c>
      <c r="E6" s="6">
        <v>750</v>
      </c>
      <c r="F6" s="7">
        <v>1050</v>
      </c>
      <c r="G6" s="4"/>
      <c r="H6" s="4"/>
      <c r="I6" s="4"/>
      <c r="O6" s="4"/>
      <c r="P6" s="4"/>
    </row>
    <row r="7" spans="1:16" x14ac:dyDescent="0.2">
      <c r="C7" t="s">
        <v>20</v>
      </c>
      <c r="D7" s="10">
        <v>18000</v>
      </c>
      <c r="E7" s="11">
        <v>33000</v>
      </c>
      <c r="F7" s="12">
        <v>45150</v>
      </c>
      <c r="G7" s="4"/>
      <c r="H7" s="4"/>
      <c r="I7" s="4"/>
      <c r="O7" s="4"/>
      <c r="P7" s="4"/>
    </row>
    <row r="8" spans="1:16" x14ac:dyDescent="0.2">
      <c r="D8" s="4"/>
      <c r="E8" s="4"/>
      <c r="F8" s="4"/>
      <c r="G8" s="4"/>
      <c r="H8" s="4"/>
      <c r="I8" s="4"/>
      <c r="O8" s="4"/>
      <c r="P8" s="4"/>
    </row>
    <row r="9" spans="1:16" x14ac:dyDescent="0.2">
      <c r="C9" s="2" t="s">
        <v>88</v>
      </c>
      <c r="I9" s="4"/>
      <c r="O9" s="4"/>
      <c r="P9" s="4"/>
    </row>
    <row r="10" spans="1:16" x14ac:dyDescent="0.2">
      <c r="E10" t="s">
        <v>86</v>
      </c>
      <c r="F10" t="s">
        <v>87</v>
      </c>
      <c r="G10" t="s">
        <v>89</v>
      </c>
      <c r="H10" t="s">
        <v>69</v>
      </c>
      <c r="I10" s="4"/>
      <c r="O10" s="4"/>
      <c r="P10" s="4"/>
    </row>
    <row r="11" spans="1:16" x14ac:dyDescent="0.2">
      <c r="C11" s="28" t="s">
        <v>83</v>
      </c>
      <c r="D11" s="6" t="s">
        <v>16</v>
      </c>
      <c r="E11" s="28">
        <v>5</v>
      </c>
      <c r="F11" s="28">
        <v>400</v>
      </c>
      <c r="G11" s="7">
        <v>18000</v>
      </c>
      <c r="H11" s="71" t="s">
        <v>71</v>
      </c>
      <c r="I11" s="4"/>
      <c r="J11" s="4"/>
      <c r="K11" s="4"/>
      <c r="L11" s="4"/>
      <c r="M11" s="4"/>
      <c r="N11" s="4"/>
      <c r="O11" s="4"/>
      <c r="P11" s="4"/>
    </row>
    <row r="12" spans="1:16" x14ac:dyDescent="0.2">
      <c r="C12" s="29" t="s">
        <v>84</v>
      </c>
      <c r="D12" s="45" t="s">
        <v>17</v>
      </c>
      <c r="E12" s="29">
        <v>10</v>
      </c>
      <c r="F12" s="29">
        <v>750</v>
      </c>
      <c r="G12" s="9">
        <v>33000</v>
      </c>
      <c r="H12" s="72" t="s">
        <v>71</v>
      </c>
      <c r="I12" s="4"/>
      <c r="J12" s="4"/>
      <c r="K12" s="4"/>
      <c r="L12" s="4"/>
      <c r="M12" s="4"/>
      <c r="N12" s="4"/>
      <c r="O12" s="4"/>
      <c r="P12" s="4"/>
    </row>
    <row r="13" spans="1:16" x14ac:dyDescent="0.2">
      <c r="C13" s="30" t="s">
        <v>85</v>
      </c>
      <c r="D13" s="11" t="s">
        <v>18</v>
      </c>
      <c r="E13" s="30">
        <v>15</v>
      </c>
      <c r="F13" s="30">
        <v>1050</v>
      </c>
      <c r="G13" s="9">
        <v>45150</v>
      </c>
      <c r="H13" s="72" t="s">
        <v>71</v>
      </c>
      <c r="I13" s="4"/>
      <c r="J13" s="4"/>
      <c r="K13" s="4"/>
      <c r="L13" s="4"/>
      <c r="M13" s="4"/>
      <c r="N13" s="4"/>
      <c r="O13" s="4"/>
      <c r="P13" s="4"/>
    </row>
    <row r="14" spans="1:16" x14ac:dyDescent="0.2">
      <c r="C14" s="54" t="s">
        <v>91</v>
      </c>
      <c r="D14" s="24"/>
      <c r="E14" s="24"/>
      <c r="F14" s="25">
        <v>25000</v>
      </c>
      <c r="G14" s="56"/>
      <c r="H14" s="72" t="s">
        <v>71</v>
      </c>
      <c r="I14" s="4"/>
      <c r="J14" s="4"/>
      <c r="K14" s="4"/>
      <c r="L14" s="4"/>
      <c r="M14" s="4"/>
      <c r="N14" s="4"/>
      <c r="O14" s="4"/>
      <c r="P14" s="4"/>
    </row>
    <row r="15" spans="1:16" x14ac:dyDescent="0.2">
      <c r="C15" s="30" t="s">
        <v>90</v>
      </c>
      <c r="D15" s="11"/>
      <c r="E15" s="11"/>
      <c r="F15" s="11"/>
      <c r="G15" s="12">
        <v>1000000</v>
      </c>
      <c r="H15" s="73" t="s">
        <v>71</v>
      </c>
      <c r="I15" s="4"/>
      <c r="J15" s="4"/>
      <c r="K15" s="4"/>
      <c r="L15" s="4"/>
      <c r="M15" s="4"/>
      <c r="N15" s="4"/>
      <c r="O15" s="4"/>
      <c r="P15" s="4"/>
    </row>
    <row r="16" spans="1:16" x14ac:dyDescent="0.2">
      <c r="C16" s="45"/>
      <c r="D16" s="45"/>
      <c r="E16" s="45"/>
      <c r="F16" s="45"/>
      <c r="G16" s="45"/>
      <c r="H16" s="80"/>
      <c r="I16" s="4"/>
      <c r="J16" s="4"/>
      <c r="K16" s="4"/>
      <c r="L16" s="4"/>
      <c r="M16" s="4"/>
      <c r="N16" s="4"/>
      <c r="O16" s="4"/>
      <c r="P16" s="4"/>
    </row>
    <row r="17" spans="3:16" x14ac:dyDescent="0.2">
      <c r="C17" s="2" t="s">
        <v>21</v>
      </c>
      <c r="I17" s="4"/>
      <c r="J17" s="4"/>
      <c r="K17" s="4"/>
      <c r="L17" s="4"/>
      <c r="M17" s="4"/>
      <c r="N17" s="4"/>
      <c r="O17" s="4"/>
      <c r="P17" s="4"/>
    </row>
    <row r="18" spans="3:16" x14ac:dyDescent="0.2">
      <c r="D18" s="5" t="s">
        <v>114</v>
      </c>
      <c r="E18" s="6" t="s">
        <v>115</v>
      </c>
      <c r="F18" s="6" t="s">
        <v>116</v>
      </c>
      <c r="G18" s="6" t="s">
        <v>117</v>
      </c>
      <c r="H18" s="7" t="s">
        <v>118</v>
      </c>
      <c r="I18" s="4"/>
      <c r="J18" s="4"/>
      <c r="K18" s="4"/>
      <c r="L18" s="4"/>
      <c r="M18" s="4"/>
      <c r="N18" s="4"/>
      <c r="O18" s="4"/>
      <c r="P18" s="4"/>
    </row>
    <row r="19" spans="3:16" x14ac:dyDescent="0.2">
      <c r="D19" s="10" t="s">
        <v>16</v>
      </c>
      <c r="E19" s="11" t="s">
        <v>17</v>
      </c>
      <c r="F19" s="11" t="s">
        <v>18</v>
      </c>
      <c r="G19" s="11" t="s">
        <v>26</v>
      </c>
      <c r="H19" s="12" t="s">
        <v>4</v>
      </c>
      <c r="I19" s="4"/>
      <c r="J19" s="4"/>
      <c r="K19" s="4"/>
      <c r="L19" s="4"/>
      <c r="M19" s="4"/>
      <c r="N19" s="4"/>
      <c r="O19" s="4"/>
      <c r="P19" s="4"/>
    </row>
    <row r="20" spans="3:16" x14ac:dyDescent="0.2">
      <c r="C20" s="71" t="s">
        <v>5</v>
      </c>
      <c r="D20" s="15">
        <v>5</v>
      </c>
      <c r="E20" s="16">
        <v>10</v>
      </c>
      <c r="F20" s="17">
        <v>15</v>
      </c>
      <c r="G20" s="21">
        <f>SUMPRODUCT(D6:F6,D20:F20)</f>
        <v>25250</v>
      </c>
      <c r="H20" s="22">
        <f>SUMPRODUCT(D7:F7,D20:F20)</f>
        <v>1097250</v>
      </c>
      <c r="I20" s="4"/>
      <c r="J20" s="4"/>
      <c r="K20" s="4"/>
      <c r="L20" s="4"/>
      <c r="M20" s="4"/>
      <c r="N20" s="4"/>
      <c r="O20" s="4"/>
      <c r="P20" s="4"/>
    </row>
    <row r="21" spans="3:16" x14ac:dyDescent="0.2">
      <c r="C21" s="74" t="s">
        <v>22</v>
      </c>
      <c r="D21" s="15">
        <v>0</v>
      </c>
      <c r="E21" s="16">
        <v>0</v>
      </c>
      <c r="F21" s="16">
        <v>0</v>
      </c>
      <c r="G21" s="16">
        <v>0</v>
      </c>
      <c r="H21" s="17">
        <v>0</v>
      </c>
      <c r="I21" s="4"/>
      <c r="J21" s="4"/>
      <c r="K21" s="4"/>
      <c r="L21" s="4"/>
      <c r="M21" s="4"/>
      <c r="N21" s="4"/>
      <c r="O21" s="4"/>
      <c r="P21" s="4"/>
    </row>
    <row r="22" spans="3:16" x14ac:dyDescent="0.2">
      <c r="C22" s="74" t="s">
        <v>23</v>
      </c>
      <c r="D22" s="18">
        <v>0</v>
      </c>
      <c r="E22" s="19">
        <v>0</v>
      </c>
      <c r="F22" s="19">
        <v>0</v>
      </c>
      <c r="G22" s="19">
        <v>250.00000000000097</v>
      </c>
      <c r="H22" s="20">
        <v>97250.000000000044</v>
      </c>
      <c r="I22" s="4"/>
      <c r="J22" s="4"/>
      <c r="K22" s="4"/>
      <c r="L22" s="4"/>
      <c r="M22" s="4"/>
      <c r="N22" s="4"/>
      <c r="O22" s="4"/>
      <c r="P22" s="4"/>
    </row>
    <row r="23" spans="3:16" x14ac:dyDescent="0.2">
      <c r="C23" s="74" t="s">
        <v>24</v>
      </c>
      <c r="D23" s="23">
        <f>D20+D21-D22</f>
        <v>5</v>
      </c>
      <c r="E23" s="24">
        <f>E20+E21-E22</f>
        <v>10</v>
      </c>
      <c r="F23" s="24">
        <f>F20+F21-F22</f>
        <v>15</v>
      </c>
      <c r="G23" s="24">
        <f>G20+G21-G22</f>
        <v>25000</v>
      </c>
      <c r="H23" s="25">
        <f>H20+H21-H22</f>
        <v>1000000</v>
      </c>
      <c r="I23" s="4"/>
      <c r="J23" s="4"/>
      <c r="K23" s="4"/>
      <c r="L23" s="4"/>
      <c r="M23" s="4"/>
      <c r="N23" s="4"/>
      <c r="O23" s="4"/>
      <c r="P23" s="4"/>
    </row>
    <row r="24" spans="3:16" x14ac:dyDescent="0.2">
      <c r="C24" s="73" t="s">
        <v>25</v>
      </c>
      <c r="D24" s="23">
        <v>5</v>
      </c>
      <c r="E24" s="24">
        <v>10</v>
      </c>
      <c r="F24" s="24">
        <v>15</v>
      </c>
      <c r="G24" s="24">
        <v>25000</v>
      </c>
      <c r="H24" s="25">
        <v>1000000</v>
      </c>
      <c r="I24" s="4"/>
      <c r="J24" s="4"/>
      <c r="K24" s="4"/>
      <c r="L24" s="4"/>
      <c r="M24" s="4"/>
      <c r="N24" s="4"/>
      <c r="O24" s="4"/>
      <c r="P24" s="4"/>
    </row>
    <row r="25" spans="3:16" x14ac:dyDescent="0.2">
      <c r="C25" s="80"/>
      <c r="D25" s="45"/>
      <c r="E25" s="45"/>
      <c r="F25" s="45"/>
      <c r="G25" s="45"/>
      <c r="H25" s="45"/>
      <c r="I25" s="4"/>
      <c r="J25" s="4"/>
      <c r="K25" s="4"/>
      <c r="L25" s="4"/>
      <c r="M25" s="4"/>
      <c r="N25" s="4"/>
      <c r="O25" s="4"/>
      <c r="P25" s="4"/>
    </row>
    <row r="26" spans="3:16" x14ac:dyDescent="0.2">
      <c r="C26" t="s">
        <v>27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3:16" x14ac:dyDescent="0.2">
      <c r="C27" s="71" t="s">
        <v>28</v>
      </c>
      <c r="D27" s="57">
        <f>D21/D24</f>
        <v>0</v>
      </c>
      <c r="E27" s="58">
        <f>E21/E24</f>
        <v>0</v>
      </c>
      <c r="F27" s="58">
        <f>F21/F24</f>
        <v>0</v>
      </c>
      <c r="G27" s="58">
        <f>G21/G24</f>
        <v>0</v>
      </c>
      <c r="H27" s="59">
        <f>H21/H24</f>
        <v>0</v>
      </c>
      <c r="I27" s="4"/>
      <c r="J27" s="4"/>
      <c r="K27" s="4"/>
      <c r="L27" s="4"/>
      <c r="M27" s="4"/>
      <c r="N27" s="4"/>
      <c r="O27" s="4"/>
      <c r="P27" s="4"/>
    </row>
    <row r="28" spans="3:16" x14ac:dyDescent="0.2">
      <c r="C28" s="73" t="s">
        <v>29</v>
      </c>
      <c r="D28" s="60">
        <f>D22/D24</f>
        <v>0</v>
      </c>
      <c r="E28" s="61">
        <f>E22/E24</f>
        <v>0</v>
      </c>
      <c r="F28" s="61">
        <f>F22/F24</f>
        <v>0</v>
      </c>
      <c r="G28" s="61">
        <f>G22/G24</f>
        <v>1.0000000000000038E-2</v>
      </c>
      <c r="H28" s="62">
        <f>H22/H24</f>
        <v>9.7250000000000045E-2</v>
      </c>
      <c r="I28" s="4"/>
      <c r="J28" s="4"/>
      <c r="K28" s="4"/>
      <c r="L28" s="4"/>
      <c r="M28" s="4"/>
      <c r="N28" s="4"/>
      <c r="O28" s="4"/>
      <c r="P28" s="4"/>
    </row>
    <row r="29" spans="3:16" x14ac:dyDescent="0.2">
      <c r="C29" s="80"/>
      <c r="D29" s="81"/>
      <c r="E29" s="81"/>
      <c r="F29" s="81"/>
      <c r="G29" s="81"/>
      <c r="H29" s="81"/>
      <c r="I29" s="4"/>
      <c r="J29" s="4"/>
      <c r="K29" s="4"/>
      <c r="L29" s="4"/>
      <c r="M29" s="4"/>
      <c r="N29" s="4"/>
      <c r="O29" s="4"/>
      <c r="P29" s="4"/>
    </row>
    <row r="30" spans="3:16" x14ac:dyDescent="0.2">
      <c r="C30" t="s">
        <v>93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3:16" x14ac:dyDescent="0.2">
      <c r="C31" s="71" t="s">
        <v>28</v>
      </c>
      <c r="D31" s="5">
        <v>1</v>
      </c>
      <c r="E31" s="6">
        <v>1</v>
      </c>
      <c r="F31" s="6">
        <v>1</v>
      </c>
      <c r="G31" s="6">
        <v>1</v>
      </c>
      <c r="H31" s="7">
        <v>0</v>
      </c>
      <c r="I31" s="4"/>
      <c r="J31" s="4"/>
      <c r="K31" s="4"/>
      <c r="L31" s="4"/>
      <c r="M31" s="4"/>
      <c r="N31" s="4"/>
      <c r="O31" s="4"/>
      <c r="P31" s="4"/>
    </row>
    <row r="32" spans="3:16" x14ac:dyDescent="0.2">
      <c r="C32" s="73" t="s">
        <v>29</v>
      </c>
      <c r="D32" s="10">
        <v>0</v>
      </c>
      <c r="E32" s="11">
        <v>0</v>
      </c>
      <c r="F32" s="11">
        <v>0</v>
      </c>
      <c r="G32" s="11">
        <v>1</v>
      </c>
      <c r="H32" s="12">
        <v>1</v>
      </c>
      <c r="I32" s="4"/>
      <c r="J32" s="4"/>
      <c r="K32" s="4"/>
      <c r="L32" s="4"/>
      <c r="M32" s="4"/>
      <c r="N32" s="4"/>
      <c r="O32" s="4"/>
      <c r="P32" s="4"/>
    </row>
    <row r="33" spans="3:16" ht="15.75" thickBot="1" x14ac:dyDescent="0.25">
      <c r="I33" s="4"/>
      <c r="J33" s="4"/>
      <c r="K33" s="4"/>
      <c r="L33" s="4"/>
      <c r="M33" s="4"/>
      <c r="N33" s="4"/>
      <c r="O33" s="4"/>
      <c r="P33" s="4"/>
    </row>
    <row r="34" spans="3:16" ht="16.5" thickBot="1" x14ac:dyDescent="0.3">
      <c r="C34" s="76" t="s">
        <v>30</v>
      </c>
      <c r="D34" s="75">
        <f>SUMPRODUCT(D27:H28,D31:H32)</f>
        <v>0.10725000000000008</v>
      </c>
      <c r="E34" s="4" t="s">
        <v>92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3:16" x14ac:dyDescent="0.2">
      <c r="I35" s="4"/>
      <c r="J35" s="4"/>
      <c r="K35" s="4"/>
      <c r="L35" s="4"/>
      <c r="M35" s="4"/>
      <c r="N35" s="4"/>
      <c r="O35" s="4"/>
      <c r="P35" s="4"/>
    </row>
    <row r="36" spans="3:16" x14ac:dyDescent="0.2">
      <c r="C36" s="76" t="s">
        <v>94</v>
      </c>
      <c r="D36" s="77">
        <f>D28-D27</f>
        <v>0</v>
      </c>
      <c r="E36" s="78">
        <f>E28-E27</f>
        <v>0</v>
      </c>
      <c r="F36" s="78">
        <f>F28-F27</f>
        <v>0</v>
      </c>
      <c r="G36" s="78">
        <f>G28-G27</f>
        <v>1.0000000000000038E-2</v>
      </c>
      <c r="H36" s="79">
        <f>H28-H27</f>
        <v>9.7250000000000045E-2</v>
      </c>
      <c r="I36" s="4"/>
      <c r="J36" s="4"/>
      <c r="K36" s="4"/>
      <c r="L36" s="4"/>
      <c r="M36" s="4"/>
      <c r="N36" s="4"/>
      <c r="O36" s="4"/>
      <c r="P36" s="4"/>
    </row>
    <row r="37" spans="3:16" x14ac:dyDescent="0.2">
      <c r="I37" s="4"/>
      <c r="J37" s="4"/>
      <c r="K37" s="4"/>
      <c r="L37" s="4"/>
      <c r="M37" s="4"/>
      <c r="N37" s="4"/>
      <c r="O37" s="4"/>
      <c r="P37" s="4"/>
    </row>
    <row r="38" spans="3:16" x14ac:dyDescent="0.2"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3:16" x14ac:dyDescent="0.2"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3:16" x14ac:dyDescent="0.2">
      <c r="I40" s="4"/>
      <c r="J40" s="4"/>
      <c r="K40" s="4"/>
      <c r="L40" s="4"/>
      <c r="M40" s="4"/>
      <c r="N40" s="4"/>
      <c r="O40" s="4"/>
      <c r="P40" s="4"/>
    </row>
    <row r="41" spans="3:16" x14ac:dyDescent="0.2">
      <c r="I41" s="4"/>
      <c r="J41" s="4"/>
      <c r="K41" s="4"/>
      <c r="L41" s="4"/>
      <c r="M41" s="4"/>
      <c r="N41" s="4"/>
      <c r="O41" s="4"/>
      <c r="P41" s="4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4EE6F-2C32-4EB2-9469-3F59C9B03D44}">
  <dimension ref="A1:P41"/>
  <sheetViews>
    <sheetView workbookViewId="0">
      <selection activeCell="A2" sqref="A2"/>
    </sheetView>
  </sheetViews>
  <sheetFormatPr defaultRowHeight="15" x14ac:dyDescent="0.2"/>
  <cols>
    <col min="1" max="2" width="2.77734375" customWidth="1"/>
    <col min="3" max="3" width="14.21875" bestFit="1" customWidth="1"/>
    <col min="4" max="8" width="9.6640625" customWidth="1"/>
    <col min="9" max="9" width="2.6640625" customWidth="1"/>
    <col min="10" max="12" width="9.6640625" customWidth="1"/>
    <col min="13" max="13" width="10.33203125" customWidth="1"/>
    <col min="14" max="16" width="9.6640625" customWidth="1"/>
  </cols>
  <sheetData>
    <row r="1" spans="1:16" ht="15.75" x14ac:dyDescent="0.25">
      <c r="A1" s="1" t="s">
        <v>112</v>
      </c>
      <c r="B1" s="1"/>
    </row>
    <row r="2" spans="1:16" ht="15.75" x14ac:dyDescent="0.25">
      <c r="C2" s="1"/>
    </row>
    <row r="3" spans="1:16" ht="15.75" x14ac:dyDescent="0.25">
      <c r="B3" s="82" t="s">
        <v>15</v>
      </c>
    </row>
    <row r="5" spans="1:16" x14ac:dyDescent="0.2">
      <c r="D5" s="4" t="s">
        <v>16</v>
      </c>
      <c r="E5" s="4" t="s">
        <v>17</v>
      </c>
      <c r="F5" s="4" t="s">
        <v>18</v>
      </c>
      <c r="G5" s="4"/>
      <c r="H5" s="4"/>
      <c r="I5" s="4"/>
      <c r="O5" s="4"/>
      <c r="P5" s="4"/>
    </row>
    <row r="6" spans="1:16" x14ac:dyDescent="0.2">
      <c r="C6" t="s">
        <v>19</v>
      </c>
      <c r="D6" s="5">
        <v>400</v>
      </c>
      <c r="E6" s="6">
        <v>750</v>
      </c>
      <c r="F6" s="7">
        <v>1050</v>
      </c>
      <c r="G6" s="4"/>
      <c r="H6" s="4"/>
      <c r="I6" s="4"/>
      <c r="O6" s="4"/>
      <c r="P6" s="4"/>
    </row>
    <row r="7" spans="1:16" x14ac:dyDescent="0.2">
      <c r="C7" t="s">
        <v>20</v>
      </c>
      <c r="D7" s="10">
        <v>18000</v>
      </c>
      <c r="E7" s="11">
        <v>33000</v>
      </c>
      <c r="F7" s="12">
        <v>45150</v>
      </c>
      <c r="G7" s="4"/>
      <c r="H7" s="4"/>
      <c r="I7" s="4"/>
      <c r="O7" s="4"/>
      <c r="P7" s="4"/>
    </row>
    <row r="8" spans="1:16" x14ac:dyDescent="0.2">
      <c r="D8" s="4"/>
      <c r="E8" s="4"/>
      <c r="F8" s="4"/>
      <c r="G8" s="4"/>
      <c r="H8" s="4"/>
      <c r="I8" s="4"/>
      <c r="O8" s="4"/>
      <c r="P8" s="4"/>
    </row>
    <row r="9" spans="1:16" x14ac:dyDescent="0.2">
      <c r="C9" s="2" t="s">
        <v>88</v>
      </c>
      <c r="I9" s="4"/>
      <c r="O9" s="4"/>
      <c r="P9" s="4"/>
    </row>
    <row r="10" spans="1:16" x14ac:dyDescent="0.2">
      <c r="E10" t="s">
        <v>86</v>
      </c>
      <c r="F10" t="s">
        <v>87</v>
      </c>
      <c r="G10" t="s">
        <v>89</v>
      </c>
      <c r="H10" t="s">
        <v>69</v>
      </c>
      <c r="I10" s="4"/>
      <c r="O10" s="4"/>
      <c r="P10" s="4"/>
    </row>
    <row r="11" spans="1:16" x14ac:dyDescent="0.2">
      <c r="C11" s="28" t="s">
        <v>83</v>
      </c>
      <c r="D11" s="6" t="s">
        <v>16</v>
      </c>
      <c r="E11" s="28">
        <v>5</v>
      </c>
      <c r="F11" s="28">
        <v>400</v>
      </c>
      <c r="G11" s="7">
        <v>18000</v>
      </c>
      <c r="H11" s="71" t="s">
        <v>71</v>
      </c>
      <c r="I11" s="4"/>
      <c r="J11" s="4"/>
      <c r="K11" s="4"/>
      <c r="L11" s="4"/>
      <c r="M11" s="4"/>
      <c r="N11" s="4"/>
      <c r="O11" s="4"/>
      <c r="P11" s="4"/>
    </row>
    <row r="12" spans="1:16" x14ac:dyDescent="0.2">
      <c r="C12" s="29" t="s">
        <v>84</v>
      </c>
      <c r="D12" s="45" t="s">
        <v>17</v>
      </c>
      <c r="E12" s="29">
        <v>10</v>
      </c>
      <c r="F12" s="29">
        <v>750</v>
      </c>
      <c r="G12" s="9">
        <v>33000</v>
      </c>
      <c r="H12" s="72" t="s">
        <v>71</v>
      </c>
      <c r="I12" s="4"/>
      <c r="J12" s="4"/>
      <c r="K12" s="4"/>
      <c r="L12" s="4"/>
      <c r="M12" s="4"/>
      <c r="N12" s="4"/>
      <c r="O12" s="4"/>
      <c r="P12" s="4"/>
    </row>
    <row r="13" spans="1:16" x14ac:dyDescent="0.2">
      <c r="C13" s="30" t="s">
        <v>85</v>
      </c>
      <c r="D13" s="11" t="s">
        <v>18</v>
      </c>
      <c r="E13" s="30">
        <v>15</v>
      </c>
      <c r="F13" s="30">
        <v>1050</v>
      </c>
      <c r="G13" s="9">
        <v>45150</v>
      </c>
      <c r="H13" s="72" t="s">
        <v>71</v>
      </c>
      <c r="I13" s="4"/>
      <c r="J13" s="4"/>
      <c r="K13" s="4"/>
      <c r="L13" s="4"/>
      <c r="M13" s="4"/>
      <c r="N13" s="4"/>
      <c r="O13" s="4"/>
      <c r="P13" s="4"/>
    </row>
    <row r="14" spans="1:16" x14ac:dyDescent="0.2">
      <c r="C14" s="54" t="s">
        <v>91</v>
      </c>
      <c r="D14" s="24"/>
      <c r="E14" s="24"/>
      <c r="F14" s="25">
        <v>25000</v>
      </c>
      <c r="G14" s="56"/>
      <c r="H14" s="72" t="s">
        <v>71</v>
      </c>
      <c r="I14" s="4"/>
      <c r="J14" s="4"/>
      <c r="K14" s="4"/>
      <c r="L14" s="4"/>
      <c r="M14" s="4"/>
      <c r="N14" s="4"/>
      <c r="O14" s="4"/>
      <c r="P14" s="4"/>
    </row>
    <row r="15" spans="1:16" x14ac:dyDescent="0.2">
      <c r="C15" s="30" t="s">
        <v>90</v>
      </c>
      <c r="D15" s="11"/>
      <c r="E15" s="11"/>
      <c r="F15" s="11"/>
      <c r="G15" s="12">
        <v>1000000</v>
      </c>
      <c r="H15" s="73" t="s">
        <v>71</v>
      </c>
      <c r="I15" s="4"/>
      <c r="J15" s="4"/>
      <c r="K15" s="4"/>
      <c r="L15" s="4"/>
      <c r="M15" s="4"/>
      <c r="N15" s="4"/>
      <c r="O15" s="4"/>
      <c r="P15" s="4"/>
    </row>
    <row r="16" spans="1:16" x14ac:dyDescent="0.2">
      <c r="C16" s="45"/>
      <c r="D16" s="45"/>
      <c r="E16" s="45"/>
      <c r="F16" s="45"/>
      <c r="G16" s="45"/>
      <c r="H16" s="80"/>
      <c r="I16" s="4"/>
      <c r="J16" s="4"/>
      <c r="K16" s="4"/>
      <c r="L16" s="4"/>
      <c r="M16" s="4"/>
      <c r="N16" s="4"/>
      <c r="O16" s="4"/>
      <c r="P16" s="4"/>
    </row>
    <row r="17" spans="3:16" x14ac:dyDescent="0.2">
      <c r="C17" s="2" t="s">
        <v>21</v>
      </c>
      <c r="I17" s="4"/>
      <c r="J17" s="4"/>
      <c r="K17" s="4"/>
      <c r="L17" s="4"/>
      <c r="M17" s="4"/>
      <c r="N17" s="4"/>
      <c r="O17" s="4"/>
      <c r="P17" s="4"/>
    </row>
    <row r="18" spans="3:16" x14ac:dyDescent="0.2">
      <c r="D18" s="5" t="s">
        <v>114</v>
      </c>
      <c r="E18" s="6" t="s">
        <v>115</v>
      </c>
      <c r="F18" s="6" t="s">
        <v>116</v>
      </c>
      <c r="G18" s="6" t="s">
        <v>117</v>
      </c>
      <c r="H18" s="7" t="s">
        <v>118</v>
      </c>
      <c r="I18" s="4"/>
      <c r="J18" s="4"/>
      <c r="K18" s="4"/>
      <c r="L18" s="4"/>
      <c r="M18" s="4"/>
      <c r="N18" s="4"/>
      <c r="O18" s="4"/>
      <c r="P18" s="4"/>
    </row>
    <row r="19" spans="3:16" x14ac:dyDescent="0.2">
      <c r="D19" s="10" t="s">
        <v>16</v>
      </c>
      <c r="E19" s="11" t="s">
        <v>17</v>
      </c>
      <c r="F19" s="11" t="s">
        <v>18</v>
      </c>
      <c r="G19" s="11" t="s">
        <v>26</v>
      </c>
      <c r="H19" s="12" t="s">
        <v>4</v>
      </c>
      <c r="I19" s="4"/>
      <c r="J19" s="4"/>
      <c r="K19" s="4"/>
      <c r="L19" s="4"/>
      <c r="M19" s="4"/>
      <c r="N19" s="4"/>
      <c r="O19" s="4"/>
      <c r="P19" s="4"/>
    </row>
    <row r="20" spans="3:16" x14ac:dyDescent="0.2">
      <c r="C20" s="71" t="s">
        <v>5</v>
      </c>
      <c r="D20" s="15">
        <v>5</v>
      </c>
      <c r="E20" s="16">
        <v>10</v>
      </c>
      <c r="F20" s="17">
        <v>13</v>
      </c>
      <c r="G20" s="21">
        <f>SUMPRODUCT(D6:F6,D20:F20)</f>
        <v>23150</v>
      </c>
      <c r="H20" s="22">
        <f>SUMPRODUCT(D7:F7,D20:F20)</f>
        <v>1006950</v>
      </c>
      <c r="I20" s="4"/>
      <c r="J20" s="4"/>
      <c r="K20" s="4"/>
      <c r="L20" s="4"/>
      <c r="M20" s="4"/>
      <c r="N20" s="4"/>
      <c r="O20" s="4"/>
      <c r="P20" s="4"/>
    </row>
    <row r="21" spans="3:16" x14ac:dyDescent="0.2">
      <c r="C21" s="74" t="s">
        <v>22</v>
      </c>
      <c r="D21" s="15">
        <v>0</v>
      </c>
      <c r="E21" s="16">
        <v>3.8857805861880479E-16</v>
      </c>
      <c r="F21" s="16">
        <v>1.9999999999999991</v>
      </c>
      <c r="G21" s="16">
        <v>1849.9999999999995</v>
      </c>
      <c r="H21" s="17">
        <v>0</v>
      </c>
      <c r="I21" s="4"/>
      <c r="J21" s="4"/>
      <c r="K21" s="4"/>
      <c r="L21" s="4"/>
      <c r="M21" s="4"/>
      <c r="N21" s="4"/>
      <c r="O21" s="4"/>
      <c r="P21" s="4"/>
    </row>
    <row r="22" spans="3:16" x14ac:dyDescent="0.2">
      <c r="C22" s="74" t="s">
        <v>23</v>
      </c>
      <c r="D22" s="18">
        <v>0</v>
      </c>
      <c r="E22" s="19">
        <v>0</v>
      </c>
      <c r="F22" s="19">
        <v>0</v>
      </c>
      <c r="G22" s="19">
        <v>0</v>
      </c>
      <c r="H22" s="20">
        <v>6950.00000000001</v>
      </c>
      <c r="I22" s="4"/>
      <c r="J22" s="4"/>
      <c r="K22" s="4"/>
      <c r="L22" s="4"/>
      <c r="M22" s="4"/>
      <c r="N22" s="4"/>
      <c r="O22" s="4"/>
      <c r="P22" s="4"/>
    </row>
    <row r="23" spans="3:16" x14ac:dyDescent="0.2">
      <c r="C23" s="74" t="s">
        <v>24</v>
      </c>
      <c r="D23" s="23">
        <f>D20+D21-D22</f>
        <v>5</v>
      </c>
      <c r="E23" s="24">
        <f>E20+E21-E22</f>
        <v>10</v>
      </c>
      <c r="F23" s="24">
        <f>F20+F21-F22</f>
        <v>15</v>
      </c>
      <c r="G23" s="24">
        <f>G20+G21-G22</f>
        <v>25000</v>
      </c>
      <c r="H23" s="25">
        <f>H20+H21-H22</f>
        <v>1000000</v>
      </c>
      <c r="I23" s="4"/>
      <c r="J23" s="4"/>
      <c r="K23" s="4"/>
      <c r="L23" s="4"/>
      <c r="M23" s="4"/>
      <c r="N23" s="4"/>
      <c r="O23" s="4"/>
      <c r="P23" s="4"/>
    </row>
    <row r="24" spans="3:16" x14ac:dyDescent="0.2">
      <c r="C24" s="73" t="s">
        <v>25</v>
      </c>
      <c r="D24" s="23">
        <v>5</v>
      </c>
      <c r="E24" s="24">
        <v>10</v>
      </c>
      <c r="F24" s="24">
        <v>15</v>
      </c>
      <c r="G24" s="24">
        <v>25000</v>
      </c>
      <c r="H24" s="25">
        <v>1000000</v>
      </c>
      <c r="I24" s="4"/>
      <c r="J24" s="4"/>
      <c r="K24" s="4"/>
      <c r="L24" s="4"/>
      <c r="M24" s="4"/>
      <c r="N24" s="4"/>
      <c r="O24" s="4"/>
      <c r="P24" s="4"/>
    </row>
    <row r="25" spans="3:16" x14ac:dyDescent="0.2">
      <c r="C25" s="80"/>
      <c r="D25" s="45"/>
      <c r="E25" s="45"/>
      <c r="F25" s="45"/>
      <c r="G25" s="45"/>
      <c r="H25" s="45"/>
      <c r="I25" s="4"/>
      <c r="J25" s="4"/>
      <c r="K25" s="4"/>
      <c r="L25" s="4"/>
      <c r="M25" s="4"/>
      <c r="N25" s="4"/>
      <c r="O25" s="4"/>
      <c r="P25" s="4"/>
    </row>
    <row r="26" spans="3:16" x14ac:dyDescent="0.2">
      <c r="C26" t="s">
        <v>27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3:16" x14ac:dyDescent="0.2">
      <c r="C27" s="71" t="s">
        <v>28</v>
      </c>
      <c r="D27" s="57">
        <f>D21/D24</f>
        <v>0</v>
      </c>
      <c r="E27" s="58">
        <f>E21/E24</f>
        <v>3.8857805861880476E-17</v>
      </c>
      <c r="F27" s="58">
        <f>F21/F24</f>
        <v>0.13333333333333328</v>
      </c>
      <c r="G27" s="58">
        <f>G21/G24</f>
        <v>7.3999999999999982E-2</v>
      </c>
      <c r="H27" s="59">
        <f>H21/H24</f>
        <v>0</v>
      </c>
      <c r="I27" s="4"/>
      <c r="J27" s="4"/>
      <c r="K27" s="4"/>
      <c r="L27" s="4"/>
      <c r="M27" s="4"/>
      <c r="N27" s="4"/>
      <c r="O27" s="4"/>
      <c r="P27" s="4"/>
    </row>
    <row r="28" spans="3:16" x14ac:dyDescent="0.2">
      <c r="C28" s="73" t="s">
        <v>29</v>
      </c>
      <c r="D28" s="60">
        <f>D22/D24</f>
        <v>0</v>
      </c>
      <c r="E28" s="61">
        <f>E22/E24</f>
        <v>0</v>
      </c>
      <c r="F28" s="61">
        <f>F22/F24</f>
        <v>0</v>
      </c>
      <c r="G28" s="61">
        <f>G22/G24</f>
        <v>0</v>
      </c>
      <c r="H28" s="62">
        <f>H22/H24</f>
        <v>6.95000000000001E-3</v>
      </c>
      <c r="I28" s="4"/>
      <c r="J28" s="4"/>
      <c r="K28" s="4"/>
      <c r="L28" s="4"/>
      <c r="M28" s="4"/>
      <c r="N28" s="4"/>
      <c r="O28" s="4"/>
      <c r="P28" s="4"/>
    </row>
    <row r="29" spans="3:16" x14ac:dyDescent="0.2">
      <c r="C29" s="80"/>
      <c r="D29" s="81"/>
      <c r="E29" s="81"/>
      <c r="F29" s="81"/>
      <c r="G29" s="81"/>
      <c r="H29" s="81"/>
      <c r="I29" s="4"/>
      <c r="J29" s="4"/>
      <c r="K29" s="4"/>
      <c r="L29" s="4"/>
      <c r="M29" s="4"/>
      <c r="N29" s="4"/>
      <c r="O29" s="4"/>
      <c r="P29" s="4"/>
    </row>
    <row r="30" spans="3:16" x14ac:dyDescent="0.2">
      <c r="C30" t="s">
        <v>93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3:16" ht="15.75" thickBot="1" x14ac:dyDescent="0.25">
      <c r="C31" s="71" t="s">
        <v>28</v>
      </c>
      <c r="D31" s="5">
        <v>1</v>
      </c>
      <c r="E31" s="6">
        <v>1</v>
      </c>
      <c r="F31" s="6">
        <v>1</v>
      </c>
      <c r="G31" s="6">
        <v>1</v>
      </c>
      <c r="H31" s="7">
        <v>0</v>
      </c>
      <c r="I31" s="4"/>
      <c r="J31" s="4"/>
      <c r="K31" s="4"/>
      <c r="L31" s="4"/>
      <c r="M31" s="4"/>
      <c r="N31" s="4"/>
      <c r="O31" s="4"/>
      <c r="P31" s="4"/>
    </row>
    <row r="32" spans="3:16" ht="16.5" thickBot="1" x14ac:dyDescent="0.3">
      <c r="C32" s="73" t="s">
        <v>29</v>
      </c>
      <c r="D32" s="10">
        <v>0</v>
      </c>
      <c r="E32" s="11">
        <v>0</v>
      </c>
      <c r="F32" s="11">
        <v>0</v>
      </c>
      <c r="G32" s="11">
        <v>1</v>
      </c>
      <c r="H32" s="14">
        <v>10</v>
      </c>
      <c r="I32" s="4"/>
      <c r="J32" s="4"/>
      <c r="K32" s="4"/>
      <c r="L32" s="4"/>
      <c r="M32" s="4"/>
      <c r="N32" s="4"/>
      <c r="O32" s="4"/>
      <c r="P32" s="4"/>
    </row>
    <row r="33" spans="3:16" ht="15.75" thickBot="1" x14ac:dyDescent="0.25">
      <c r="I33" s="4"/>
      <c r="J33" s="4"/>
      <c r="K33" s="4"/>
      <c r="L33" s="4"/>
      <c r="M33" s="4"/>
      <c r="N33" s="4"/>
      <c r="O33" s="4"/>
      <c r="P33" s="4"/>
    </row>
    <row r="34" spans="3:16" ht="16.5" thickBot="1" x14ac:dyDescent="0.3">
      <c r="C34" s="76" t="s">
        <v>30</v>
      </c>
      <c r="D34" s="75">
        <f>SUMPRODUCT(D27:H28,D31:H32)</f>
        <v>0.27683333333333338</v>
      </c>
      <c r="E34" s="4" t="s">
        <v>92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3:16" x14ac:dyDescent="0.2">
      <c r="I35" s="4"/>
      <c r="J35" s="4"/>
      <c r="K35" s="4"/>
      <c r="L35" s="4"/>
      <c r="M35" s="4"/>
      <c r="N35" s="4"/>
      <c r="O35" s="4"/>
      <c r="P35" s="4"/>
    </row>
    <row r="36" spans="3:16" x14ac:dyDescent="0.2">
      <c r="C36" s="76" t="s">
        <v>94</v>
      </c>
      <c r="D36" s="77">
        <f>D28-D27</f>
        <v>0</v>
      </c>
      <c r="E36" s="78">
        <f>E28-E27</f>
        <v>-3.8857805861880476E-17</v>
      </c>
      <c r="F36" s="78">
        <f>F28-F27</f>
        <v>-0.13333333333333328</v>
      </c>
      <c r="G36" s="78">
        <f>G28-G27</f>
        <v>-7.3999999999999982E-2</v>
      </c>
      <c r="H36" s="79">
        <f>H28-H27</f>
        <v>6.95000000000001E-3</v>
      </c>
      <c r="I36" s="4"/>
      <c r="J36" s="4"/>
      <c r="K36" s="4"/>
      <c r="L36" s="4"/>
      <c r="M36" s="4"/>
      <c r="N36" s="4"/>
      <c r="O36" s="4"/>
      <c r="P36" s="4"/>
    </row>
    <row r="37" spans="3:16" x14ac:dyDescent="0.2">
      <c r="I37" s="4"/>
      <c r="J37" s="4"/>
      <c r="K37" s="4"/>
      <c r="L37" s="4"/>
      <c r="M37" s="4"/>
      <c r="N37" s="4"/>
      <c r="O37" s="4"/>
      <c r="P37" s="4"/>
    </row>
    <row r="38" spans="3:16" x14ac:dyDescent="0.2"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3:16" x14ac:dyDescent="0.2"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3:16" x14ac:dyDescent="0.2">
      <c r="I40" s="4"/>
      <c r="J40" s="4"/>
      <c r="K40" s="4"/>
      <c r="L40" s="4"/>
      <c r="M40" s="4"/>
      <c r="N40" s="4"/>
      <c r="O40" s="4"/>
      <c r="P40" s="4"/>
    </row>
    <row r="41" spans="3:16" x14ac:dyDescent="0.2">
      <c r="I41" s="4"/>
      <c r="J41" s="4"/>
      <c r="K41" s="4"/>
      <c r="L41" s="4"/>
      <c r="M41" s="4"/>
      <c r="N41" s="4"/>
      <c r="O41" s="4"/>
      <c r="P41" s="4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F4105-9FB1-4E76-8B0A-5893BB992D29}">
  <dimension ref="A1:P41"/>
  <sheetViews>
    <sheetView workbookViewId="0">
      <selection activeCell="A2" sqref="A2"/>
    </sheetView>
  </sheetViews>
  <sheetFormatPr defaultRowHeight="15" x14ac:dyDescent="0.2"/>
  <cols>
    <col min="1" max="2" width="2.77734375" customWidth="1"/>
    <col min="3" max="3" width="14.21875" bestFit="1" customWidth="1"/>
    <col min="4" max="8" width="9.6640625" customWidth="1"/>
    <col min="9" max="9" width="2.6640625" customWidth="1"/>
    <col min="10" max="12" width="9.6640625" customWidth="1"/>
    <col min="13" max="13" width="10.33203125" customWidth="1"/>
    <col min="14" max="16" width="9.6640625" customWidth="1"/>
  </cols>
  <sheetData>
    <row r="1" spans="1:16" ht="15.75" x14ac:dyDescent="0.25">
      <c r="A1" s="1" t="s">
        <v>112</v>
      </c>
      <c r="B1" s="1"/>
    </row>
    <row r="2" spans="1:16" ht="15.75" x14ac:dyDescent="0.25">
      <c r="C2" s="1"/>
    </row>
    <row r="3" spans="1:16" ht="15.75" x14ac:dyDescent="0.25">
      <c r="B3" s="82" t="s">
        <v>15</v>
      </c>
    </row>
    <row r="5" spans="1:16" x14ac:dyDescent="0.2">
      <c r="D5" s="4" t="s">
        <v>16</v>
      </c>
      <c r="E5" s="4" t="s">
        <v>17</v>
      </c>
      <c r="F5" s="4" t="s">
        <v>18</v>
      </c>
      <c r="G5" s="4"/>
      <c r="H5" s="4"/>
      <c r="I5" s="4"/>
      <c r="O5" s="4"/>
      <c r="P5" s="4"/>
    </row>
    <row r="6" spans="1:16" x14ac:dyDescent="0.2">
      <c r="C6" t="s">
        <v>19</v>
      </c>
      <c r="D6" s="5">
        <v>400</v>
      </c>
      <c r="E6" s="6">
        <v>750</v>
      </c>
      <c r="F6" s="7">
        <v>1050</v>
      </c>
      <c r="G6" s="4"/>
      <c r="H6" s="4"/>
      <c r="I6" s="4"/>
      <c r="O6" s="4"/>
      <c r="P6" s="4"/>
    </row>
    <row r="7" spans="1:16" x14ac:dyDescent="0.2">
      <c r="C7" t="s">
        <v>20</v>
      </c>
      <c r="D7" s="10">
        <v>18000</v>
      </c>
      <c r="E7" s="11">
        <v>33000</v>
      </c>
      <c r="F7" s="12">
        <v>45150</v>
      </c>
      <c r="G7" s="4"/>
      <c r="H7" s="4"/>
      <c r="I7" s="4"/>
      <c r="O7" s="4"/>
      <c r="P7" s="4"/>
    </row>
    <row r="8" spans="1:16" x14ac:dyDescent="0.2">
      <c r="D8" s="4"/>
      <c r="E8" s="4"/>
      <c r="F8" s="4"/>
      <c r="G8" s="4"/>
      <c r="H8" s="4"/>
      <c r="I8" s="4"/>
      <c r="O8" s="4"/>
      <c r="P8" s="4"/>
    </row>
    <row r="9" spans="1:16" x14ac:dyDescent="0.2">
      <c r="C9" s="2" t="s">
        <v>88</v>
      </c>
      <c r="I9" s="4"/>
      <c r="O9" s="4"/>
      <c r="P9" s="4"/>
    </row>
    <row r="10" spans="1:16" x14ac:dyDescent="0.2">
      <c r="E10" t="s">
        <v>86</v>
      </c>
      <c r="F10" t="s">
        <v>87</v>
      </c>
      <c r="G10" t="s">
        <v>89</v>
      </c>
      <c r="H10" t="s">
        <v>69</v>
      </c>
      <c r="I10" s="4"/>
      <c r="O10" s="4"/>
      <c r="P10" s="4"/>
    </row>
    <row r="11" spans="1:16" x14ac:dyDescent="0.2">
      <c r="C11" s="28" t="s">
        <v>83</v>
      </c>
      <c r="D11" s="6" t="s">
        <v>16</v>
      </c>
      <c r="E11" s="28">
        <v>5</v>
      </c>
      <c r="F11" s="28">
        <v>400</v>
      </c>
      <c r="G11" s="7">
        <v>18000</v>
      </c>
      <c r="H11" s="71" t="s">
        <v>71</v>
      </c>
      <c r="I11" s="4"/>
      <c r="J11" s="4"/>
      <c r="K11" s="4"/>
      <c r="L11" s="4"/>
      <c r="M11" s="4"/>
      <c r="N11" s="4"/>
      <c r="O11" s="4"/>
      <c r="P11" s="4"/>
    </row>
    <row r="12" spans="1:16" x14ac:dyDescent="0.2">
      <c r="C12" s="29" t="s">
        <v>84</v>
      </c>
      <c r="D12" s="45" t="s">
        <v>17</v>
      </c>
      <c r="E12" s="29">
        <v>10</v>
      </c>
      <c r="F12" s="29">
        <v>750</v>
      </c>
      <c r="G12" s="9">
        <v>33000</v>
      </c>
      <c r="H12" s="72" t="s">
        <v>71</v>
      </c>
      <c r="I12" s="4"/>
      <c r="J12" s="4"/>
      <c r="K12" s="4"/>
      <c r="L12" s="4"/>
      <c r="M12" s="4"/>
      <c r="N12" s="4"/>
      <c r="O12" s="4"/>
      <c r="P12" s="4"/>
    </row>
    <row r="13" spans="1:16" x14ac:dyDescent="0.2">
      <c r="C13" s="30" t="s">
        <v>85</v>
      </c>
      <c r="D13" s="11" t="s">
        <v>18</v>
      </c>
      <c r="E13" s="30">
        <v>15</v>
      </c>
      <c r="F13" s="30">
        <v>1050</v>
      </c>
      <c r="G13" s="9">
        <v>45150</v>
      </c>
      <c r="H13" s="72" t="s">
        <v>71</v>
      </c>
      <c r="I13" s="4"/>
      <c r="J13" s="4"/>
      <c r="K13" s="4"/>
      <c r="L13" s="4"/>
      <c r="M13" s="4"/>
      <c r="N13" s="4"/>
      <c r="O13" s="4"/>
      <c r="P13" s="4"/>
    </row>
    <row r="14" spans="1:16" x14ac:dyDescent="0.2">
      <c r="C14" s="54" t="s">
        <v>91</v>
      </c>
      <c r="D14" s="24"/>
      <c r="E14" s="24"/>
      <c r="F14" s="25">
        <v>25000</v>
      </c>
      <c r="G14" s="56"/>
      <c r="H14" s="72" t="s">
        <v>71</v>
      </c>
      <c r="I14" s="4"/>
      <c r="J14" s="4"/>
      <c r="K14" s="4"/>
      <c r="L14" s="4"/>
      <c r="M14" s="4"/>
      <c r="N14" s="4"/>
      <c r="O14" s="4"/>
      <c r="P14" s="4"/>
    </row>
    <row r="15" spans="1:16" x14ac:dyDescent="0.2">
      <c r="C15" s="30" t="s">
        <v>90</v>
      </c>
      <c r="D15" s="11"/>
      <c r="E15" s="11"/>
      <c r="F15" s="11"/>
      <c r="G15" s="12">
        <v>1000000</v>
      </c>
      <c r="H15" s="73" t="s">
        <v>71</v>
      </c>
      <c r="I15" s="4"/>
      <c r="J15" s="4"/>
      <c r="K15" s="4"/>
      <c r="L15" s="4"/>
      <c r="M15" s="4"/>
      <c r="N15" s="4"/>
      <c r="O15" s="4"/>
      <c r="P15" s="4"/>
    </row>
    <row r="16" spans="1:16" x14ac:dyDescent="0.2">
      <c r="C16" s="45"/>
      <c r="D16" s="45"/>
      <c r="E16" s="45"/>
      <c r="F16" s="45"/>
      <c r="G16" s="45"/>
      <c r="H16" s="80"/>
      <c r="I16" s="4"/>
      <c r="J16" s="4"/>
      <c r="K16" s="4"/>
      <c r="L16" s="4"/>
      <c r="M16" s="4"/>
      <c r="N16" s="4"/>
      <c r="O16" s="4"/>
      <c r="P16" s="4"/>
    </row>
    <row r="17" spans="3:16" x14ac:dyDescent="0.2">
      <c r="C17" s="2" t="s">
        <v>21</v>
      </c>
      <c r="I17" s="4"/>
      <c r="J17" s="4"/>
      <c r="K17" s="4"/>
      <c r="L17" s="4"/>
      <c r="M17" s="4"/>
      <c r="N17" s="4"/>
      <c r="O17" s="4"/>
      <c r="P17" s="4"/>
    </row>
    <row r="18" spans="3:16" x14ac:dyDescent="0.2">
      <c r="D18" s="5" t="s">
        <v>114</v>
      </c>
      <c r="E18" s="6" t="s">
        <v>115</v>
      </c>
      <c r="F18" s="6" t="s">
        <v>116</v>
      </c>
      <c r="G18" s="6" t="s">
        <v>117</v>
      </c>
      <c r="H18" s="7" t="s">
        <v>118</v>
      </c>
      <c r="I18" s="4"/>
      <c r="J18" s="4"/>
      <c r="K18" s="4"/>
      <c r="L18" s="4"/>
      <c r="M18" s="4"/>
      <c r="N18" s="4"/>
      <c r="O18" s="4"/>
      <c r="P18" s="4"/>
    </row>
    <row r="19" spans="3:16" x14ac:dyDescent="0.2">
      <c r="D19" s="10" t="s">
        <v>16</v>
      </c>
      <c r="E19" s="11" t="s">
        <v>17</v>
      </c>
      <c r="F19" s="11" t="s">
        <v>18</v>
      </c>
      <c r="G19" s="11" t="s">
        <v>26</v>
      </c>
      <c r="H19" s="12" t="s">
        <v>4</v>
      </c>
      <c r="I19" s="4"/>
      <c r="J19" s="4"/>
      <c r="K19" s="4"/>
      <c r="L19" s="4"/>
      <c r="M19" s="4"/>
      <c r="N19" s="4"/>
      <c r="O19" s="4"/>
      <c r="P19" s="4"/>
    </row>
    <row r="20" spans="3:16" x14ac:dyDescent="0.2">
      <c r="C20" s="71" t="s">
        <v>5</v>
      </c>
      <c r="D20" s="15">
        <v>5</v>
      </c>
      <c r="E20" s="16">
        <v>7</v>
      </c>
      <c r="F20" s="17">
        <v>15</v>
      </c>
      <c r="G20" s="21">
        <f>SUMPRODUCT(D6:F6,D20:F20)</f>
        <v>23000</v>
      </c>
      <c r="H20" s="22">
        <f>SUMPRODUCT(D7:F7,D20:F20)</f>
        <v>998250</v>
      </c>
      <c r="I20" s="4"/>
      <c r="J20" s="4"/>
      <c r="K20" s="4"/>
      <c r="L20" s="4"/>
      <c r="M20" s="4"/>
      <c r="N20" s="4"/>
      <c r="O20" s="4"/>
      <c r="P20" s="4"/>
    </row>
    <row r="21" spans="3:16" x14ac:dyDescent="0.2">
      <c r="C21" s="74" t="s">
        <v>22</v>
      </c>
      <c r="D21" s="15">
        <v>0</v>
      </c>
      <c r="E21" s="16">
        <v>3</v>
      </c>
      <c r="F21" s="16">
        <v>0</v>
      </c>
      <c r="G21" s="16">
        <v>1999.9999999999998</v>
      </c>
      <c r="H21" s="17">
        <v>1750.0000000000018</v>
      </c>
      <c r="I21" s="4"/>
      <c r="J21" s="4"/>
      <c r="K21" s="4"/>
      <c r="L21" s="4"/>
      <c r="M21" s="4"/>
      <c r="N21" s="4"/>
      <c r="O21" s="4"/>
      <c r="P21" s="4"/>
    </row>
    <row r="22" spans="3:16" x14ac:dyDescent="0.2">
      <c r="C22" s="74" t="s">
        <v>23</v>
      </c>
      <c r="D22" s="18">
        <v>5.5511151231257827E-17</v>
      </c>
      <c r="E22" s="19">
        <v>0</v>
      </c>
      <c r="F22" s="19">
        <v>3.8163916471489756E-16</v>
      </c>
      <c r="G22" s="19">
        <v>0</v>
      </c>
      <c r="H22" s="20">
        <v>0</v>
      </c>
      <c r="I22" s="4"/>
      <c r="J22" s="4"/>
      <c r="K22" s="4"/>
      <c r="L22" s="4"/>
      <c r="M22" s="4"/>
      <c r="N22" s="4"/>
      <c r="O22" s="4"/>
      <c r="P22" s="4"/>
    </row>
    <row r="23" spans="3:16" x14ac:dyDescent="0.2">
      <c r="C23" s="74" t="s">
        <v>24</v>
      </c>
      <c r="D23" s="23">
        <f>D20+D21-D22</f>
        <v>5</v>
      </c>
      <c r="E23" s="24">
        <f>E20+E21-E22</f>
        <v>10</v>
      </c>
      <c r="F23" s="24">
        <f>F20+F21-F22</f>
        <v>15</v>
      </c>
      <c r="G23" s="24">
        <f>G20+G21-G22</f>
        <v>25000</v>
      </c>
      <c r="H23" s="25">
        <f>H20+H21-H22</f>
        <v>1000000</v>
      </c>
      <c r="I23" s="4"/>
      <c r="J23" s="4"/>
      <c r="K23" s="4"/>
      <c r="L23" s="4"/>
      <c r="M23" s="4"/>
      <c r="N23" s="4"/>
      <c r="O23" s="4"/>
      <c r="P23" s="4"/>
    </row>
    <row r="24" spans="3:16" x14ac:dyDescent="0.2">
      <c r="C24" s="73" t="s">
        <v>25</v>
      </c>
      <c r="D24" s="23">
        <v>5</v>
      </c>
      <c r="E24" s="24">
        <v>10</v>
      </c>
      <c r="F24" s="24">
        <v>15</v>
      </c>
      <c r="G24" s="24">
        <v>25000</v>
      </c>
      <c r="H24" s="25">
        <v>1000000</v>
      </c>
      <c r="I24" s="4"/>
      <c r="J24" s="4"/>
      <c r="K24" s="4"/>
      <c r="L24" s="4"/>
      <c r="M24" s="4"/>
      <c r="N24" s="4"/>
      <c r="O24" s="4"/>
      <c r="P24" s="4"/>
    </row>
    <row r="25" spans="3:16" x14ac:dyDescent="0.2">
      <c r="C25" s="80"/>
      <c r="D25" s="45"/>
      <c r="E25" s="45"/>
      <c r="F25" s="45"/>
      <c r="G25" s="45"/>
      <c r="H25" s="45"/>
      <c r="I25" s="4"/>
      <c r="J25" s="4"/>
      <c r="K25" s="4"/>
      <c r="L25" s="4"/>
      <c r="M25" s="4"/>
      <c r="N25" s="4"/>
      <c r="O25" s="4"/>
      <c r="P25" s="4"/>
    </row>
    <row r="26" spans="3:16" x14ac:dyDescent="0.2">
      <c r="C26" t="s">
        <v>27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3:16" x14ac:dyDescent="0.2">
      <c r="C27" s="71" t="s">
        <v>28</v>
      </c>
      <c r="D27" s="57">
        <f>D21/D24</f>
        <v>0</v>
      </c>
      <c r="E27" s="58">
        <f>E21/E24</f>
        <v>0.3</v>
      </c>
      <c r="F27" s="58">
        <f>F21/F24</f>
        <v>0</v>
      </c>
      <c r="G27" s="58">
        <f>G21/G24</f>
        <v>7.9999999999999988E-2</v>
      </c>
      <c r="H27" s="59">
        <f>H21/H24</f>
        <v>1.7500000000000018E-3</v>
      </c>
      <c r="I27" s="4"/>
      <c r="J27" s="4"/>
      <c r="K27" s="4"/>
      <c r="L27" s="4"/>
      <c r="M27" s="4"/>
      <c r="N27" s="4"/>
      <c r="O27" s="4"/>
      <c r="P27" s="4"/>
    </row>
    <row r="28" spans="3:16" x14ac:dyDescent="0.2">
      <c r="C28" s="73" t="s">
        <v>29</v>
      </c>
      <c r="D28" s="60">
        <f>D22/D24</f>
        <v>1.1102230246251566E-17</v>
      </c>
      <c r="E28" s="61">
        <f>E22/E24</f>
        <v>0</v>
      </c>
      <c r="F28" s="61">
        <f>F22/F24</f>
        <v>2.544261098099317E-17</v>
      </c>
      <c r="G28" s="61">
        <f>G22/G24</f>
        <v>0</v>
      </c>
      <c r="H28" s="62">
        <f>H22/H24</f>
        <v>0</v>
      </c>
      <c r="I28" s="4"/>
      <c r="J28" s="4"/>
      <c r="K28" s="4"/>
      <c r="L28" s="4"/>
      <c r="M28" s="4"/>
      <c r="N28" s="4"/>
      <c r="O28" s="4"/>
      <c r="P28" s="4"/>
    </row>
    <row r="29" spans="3:16" x14ac:dyDescent="0.2">
      <c r="C29" s="80"/>
      <c r="D29" s="81"/>
      <c r="E29" s="81"/>
      <c r="F29" s="81"/>
      <c r="G29" s="81"/>
      <c r="H29" s="81"/>
      <c r="I29" s="4"/>
      <c r="J29" s="4"/>
      <c r="K29" s="4"/>
      <c r="L29" s="4"/>
      <c r="M29" s="4"/>
      <c r="N29" s="4"/>
      <c r="O29" s="4"/>
      <c r="P29" s="4"/>
    </row>
    <row r="30" spans="3:16" ht="15.75" thickBot="1" x14ac:dyDescent="0.25">
      <c r="C30" t="s">
        <v>93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3:16" ht="16.5" thickBot="1" x14ac:dyDescent="0.3">
      <c r="C31" s="71" t="s">
        <v>28</v>
      </c>
      <c r="D31" s="5">
        <v>1</v>
      </c>
      <c r="E31" s="6">
        <v>1</v>
      </c>
      <c r="F31" s="14">
        <v>10</v>
      </c>
      <c r="G31" s="6">
        <v>1</v>
      </c>
      <c r="H31" s="7">
        <v>0</v>
      </c>
      <c r="I31" s="4"/>
      <c r="J31" s="4"/>
      <c r="K31" s="4"/>
      <c r="L31" s="4"/>
      <c r="M31" s="4"/>
      <c r="N31" s="4"/>
      <c r="O31" s="4"/>
      <c r="P31" s="4"/>
    </row>
    <row r="32" spans="3:16" ht="16.5" thickBot="1" x14ac:dyDescent="0.3">
      <c r="C32" s="73" t="s">
        <v>29</v>
      </c>
      <c r="D32" s="10">
        <v>0</v>
      </c>
      <c r="E32" s="11">
        <v>0</v>
      </c>
      <c r="F32" s="11">
        <v>0</v>
      </c>
      <c r="G32" s="11">
        <v>1</v>
      </c>
      <c r="H32" s="14">
        <v>10</v>
      </c>
      <c r="I32" s="4"/>
      <c r="J32" s="4"/>
      <c r="K32" s="4"/>
      <c r="L32" s="4"/>
      <c r="M32" s="4"/>
      <c r="N32" s="4"/>
      <c r="O32" s="4"/>
      <c r="P32" s="4"/>
    </row>
    <row r="33" spans="3:16" ht="15.75" thickBot="1" x14ac:dyDescent="0.25">
      <c r="I33" s="4"/>
      <c r="J33" s="4"/>
      <c r="K33" s="4"/>
      <c r="L33" s="4"/>
      <c r="M33" s="4"/>
      <c r="N33" s="4"/>
      <c r="O33" s="4"/>
      <c r="P33" s="4"/>
    </row>
    <row r="34" spans="3:16" ht="16.5" thickBot="1" x14ac:dyDescent="0.3">
      <c r="C34" s="76" t="s">
        <v>30</v>
      </c>
      <c r="D34" s="75">
        <f>SUMPRODUCT(D27:H28,D31:H32)</f>
        <v>0.38</v>
      </c>
      <c r="E34" s="4" t="s">
        <v>92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3:16" x14ac:dyDescent="0.2">
      <c r="I35" s="4"/>
      <c r="J35" s="4"/>
      <c r="K35" s="4"/>
      <c r="L35" s="4"/>
      <c r="M35" s="4"/>
      <c r="N35" s="4"/>
      <c r="O35" s="4"/>
      <c r="P35" s="4"/>
    </row>
    <row r="36" spans="3:16" x14ac:dyDescent="0.2">
      <c r="C36" s="76" t="s">
        <v>94</v>
      </c>
      <c r="D36" s="77">
        <f>D28-D27</f>
        <v>1.1102230246251566E-17</v>
      </c>
      <c r="E36" s="78">
        <f>E28-E27</f>
        <v>-0.3</v>
      </c>
      <c r="F36" s="78">
        <f>F28-F27</f>
        <v>2.544261098099317E-17</v>
      </c>
      <c r="G36" s="78">
        <f>G28-G27</f>
        <v>-7.9999999999999988E-2</v>
      </c>
      <c r="H36" s="79">
        <f>H28-H27</f>
        <v>-1.7500000000000018E-3</v>
      </c>
      <c r="I36" s="4"/>
      <c r="J36" s="4"/>
      <c r="K36" s="4"/>
      <c r="L36" s="4"/>
      <c r="M36" s="4"/>
      <c r="N36" s="4"/>
      <c r="O36" s="4"/>
      <c r="P36" s="4"/>
    </row>
    <row r="37" spans="3:16" x14ac:dyDescent="0.2">
      <c r="I37" s="4"/>
      <c r="J37" s="4"/>
      <c r="K37" s="4"/>
      <c r="L37" s="4"/>
      <c r="M37" s="4"/>
      <c r="N37" s="4"/>
      <c r="O37" s="4"/>
      <c r="P37" s="4"/>
    </row>
    <row r="38" spans="3:16" x14ac:dyDescent="0.2"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3:16" x14ac:dyDescent="0.2"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3:16" x14ac:dyDescent="0.2">
      <c r="I40" s="4"/>
      <c r="J40" s="4"/>
      <c r="K40" s="4"/>
      <c r="L40" s="4"/>
      <c r="M40" s="4"/>
      <c r="N40" s="4"/>
      <c r="O40" s="4"/>
      <c r="P40" s="4"/>
    </row>
    <row r="41" spans="3:16" x14ac:dyDescent="0.2">
      <c r="I41" s="4"/>
      <c r="J41" s="4"/>
      <c r="K41" s="4"/>
      <c r="L41" s="4"/>
      <c r="M41" s="4"/>
      <c r="N41" s="4"/>
      <c r="O41" s="4"/>
      <c r="P41" s="4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A3BCA-EE3F-43F8-AA99-B16592296C72}">
  <dimension ref="A1:Y27"/>
  <sheetViews>
    <sheetView workbookViewId="0">
      <selection activeCell="A2" sqref="A2"/>
    </sheetView>
  </sheetViews>
  <sheetFormatPr defaultRowHeight="15" x14ac:dyDescent="0.2"/>
  <cols>
    <col min="1" max="2" width="2.77734375" customWidth="1"/>
    <col min="3" max="3" width="17.77734375" customWidth="1"/>
    <col min="4" max="6" width="9.77734375" customWidth="1"/>
    <col min="7" max="7" width="14.77734375" customWidth="1"/>
    <col min="8" max="9" width="2.6640625" customWidth="1"/>
    <col min="10" max="10" width="17.77734375" style="38" customWidth="1"/>
    <col min="11" max="14" width="9.77734375" customWidth="1"/>
    <col min="15" max="17" width="9.6640625" customWidth="1"/>
  </cols>
  <sheetData>
    <row r="1" spans="1:25" ht="15.75" x14ac:dyDescent="0.25">
      <c r="A1" s="1" t="s">
        <v>113</v>
      </c>
    </row>
    <row r="2" spans="1:25" ht="15.75" x14ac:dyDescent="0.25">
      <c r="A2" s="1"/>
    </row>
    <row r="3" spans="1:25" ht="15.75" x14ac:dyDescent="0.25">
      <c r="A3" s="13"/>
      <c r="B3" s="83" t="s">
        <v>31</v>
      </c>
    </row>
    <row r="4" spans="1:25" x14ac:dyDescent="0.2">
      <c r="D4" s="4"/>
      <c r="E4" s="4"/>
      <c r="F4" s="4"/>
      <c r="G4" s="4"/>
      <c r="H4" s="4"/>
      <c r="I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x14ac:dyDescent="0.2">
      <c r="C5" s="38" t="s">
        <v>104</v>
      </c>
      <c r="F5" s="4"/>
      <c r="G5" s="4"/>
      <c r="H5" s="4"/>
      <c r="I5" s="3" t="s">
        <v>105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x14ac:dyDescent="0.2">
      <c r="C6" s="38" t="s">
        <v>99</v>
      </c>
      <c r="F6" s="4"/>
      <c r="G6" s="4"/>
      <c r="H6" s="4"/>
      <c r="I6" s="4"/>
      <c r="K6" s="4"/>
      <c r="L6" s="4"/>
      <c r="M6" s="4"/>
      <c r="N6" s="4"/>
      <c r="O6" s="4"/>
      <c r="Q6" s="4"/>
      <c r="R6" s="4"/>
      <c r="S6" s="4"/>
      <c r="T6" s="4"/>
      <c r="U6" s="4"/>
      <c r="V6" s="4"/>
      <c r="W6" s="4"/>
      <c r="X6" s="4"/>
      <c r="Y6" s="4"/>
    </row>
    <row r="7" spans="1:25" x14ac:dyDescent="0.2">
      <c r="C7" s="38" t="s">
        <v>100</v>
      </c>
      <c r="H7" s="4"/>
      <c r="I7" s="4"/>
      <c r="J7" s="38" t="s">
        <v>120</v>
      </c>
      <c r="L7" s="4"/>
      <c r="M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5.75" thickBot="1" x14ac:dyDescent="0.25">
      <c r="C8" s="38"/>
      <c r="H8" s="4"/>
      <c r="I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x14ac:dyDescent="0.2">
      <c r="H9" s="4"/>
      <c r="I9" s="4"/>
      <c r="J9" s="85"/>
      <c r="K9" s="42" t="s">
        <v>32</v>
      </c>
      <c r="L9" s="42" t="s">
        <v>33</v>
      </c>
      <c r="M9" s="42"/>
      <c r="N9" s="43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x14ac:dyDescent="0.2">
      <c r="H10" s="4"/>
      <c r="I10" s="4"/>
      <c r="J10" s="86" t="s">
        <v>34</v>
      </c>
      <c r="K10" s="26">
        <v>2.5000000000000004</v>
      </c>
      <c r="L10" s="27">
        <v>4.5</v>
      </c>
      <c r="M10" s="45"/>
      <c r="N10" s="46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x14ac:dyDescent="0.2">
      <c r="C11" s="38"/>
      <c r="D11" s="63" t="s">
        <v>119</v>
      </c>
      <c r="E11" s="84"/>
      <c r="F11" s="80"/>
      <c r="H11" s="4"/>
      <c r="I11" s="4"/>
      <c r="J11" s="87"/>
      <c r="K11" s="80"/>
      <c r="L11" s="80"/>
      <c r="M11" s="80"/>
      <c r="N11" s="88"/>
      <c r="O11" s="4"/>
      <c r="U11" s="4"/>
      <c r="V11" s="4"/>
      <c r="W11" s="4"/>
      <c r="X11" s="4"/>
      <c r="Y11" s="4"/>
    </row>
    <row r="12" spans="1:25" x14ac:dyDescent="0.2">
      <c r="C12" s="67" t="s">
        <v>95</v>
      </c>
      <c r="D12" s="10" t="s">
        <v>32</v>
      </c>
      <c r="E12" s="12" t="s">
        <v>33</v>
      </c>
      <c r="F12" s="54" t="s">
        <v>98</v>
      </c>
      <c r="G12" s="4"/>
      <c r="H12" s="4"/>
      <c r="I12" s="4"/>
      <c r="J12" s="89" t="s">
        <v>1</v>
      </c>
      <c r="K12" s="45"/>
      <c r="L12" s="45"/>
      <c r="M12" s="45" t="s">
        <v>3</v>
      </c>
      <c r="N12" s="46" t="s">
        <v>2</v>
      </c>
      <c r="O12" s="4"/>
      <c r="U12" s="4"/>
      <c r="V12" s="4"/>
      <c r="W12" s="4"/>
      <c r="X12" s="4"/>
      <c r="Y12" s="4"/>
    </row>
    <row r="13" spans="1:25" x14ac:dyDescent="0.2">
      <c r="C13" s="64" t="s">
        <v>96</v>
      </c>
      <c r="D13" s="5">
        <v>12</v>
      </c>
      <c r="E13" s="7">
        <v>4</v>
      </c>
      <c r="F13" s="28">
        <v>48</v>
      </c>
      <c r="G13" s="4"/>
      <c r="H13" s="4"/>
      <c r="I13" s="4"/>
      <c r="J13" s="86" t="s">
        <v>39</v>
      </c>
      <c r="K13" s="5">
        <v>12</v>
      </c>
      <c r="L13" s="7">
        <v>4</v>
      </c>
      <c r="M13" s="28">
        <f>SUMPRODUCT(K13:L13,K10:L10)</f>
        <v>48.000000000000007</v>
      </c>
      <c r="N13" s="90">
        <v>48</v>
      </c>
      <c r="O13" s="4"/>
      <c r="U13" s="4"/>
      <c r="V13" s="4"/>
      <c r="W13" s="4"/>
      <c r="X13" s="4"/>
      <c r="Y13" s="4"/>
    </row>
    <row r="14" spans="1:25" x14ac:dyDescent="0.2">
      <c r="C14" s="65" t="s">
        <v>17</v>
      </c>
      <c r="D14" s="8">
        <v>4</v>
      </c>
      <c r="E14" s="9">
        <v>4</v>
      </c>
      <c r="F14" s="29">
        <v>28</v>
      </c>
      <c r="G14" s="4"/>
      <c r="H14" s="4"/>
      <c r="I14" s="4"/>
      <c r="J14" s="86" t="s">
        <v>40</v>
      </c>
      <c r="K14" s="8">
        <v>4</v>
      </c>
      <c r="L14" s="9">
        <v>4</v>
      </c>
      <c r="M14" s="29">
        <f>SUMPRODUCT(K14:L14,K10:L10)</f>
        <v>28</v>
      </c>
      <c r="N14" s="91">
        <v>28</v>
      </c>
      <c r="O14" s="4"/>
      <c r="U14" s="4"/>
      <c r="V14" s="4"/>
      <c r="W14" s="4"/>
      <c r="X14" s="4"/>
      <c r="Y14" s="4"/>
    </row>
    <row r="15" spans="1:25" x14ac:dyDescent="0.2">
      <c r="C15" s="66" t="s">
        <v>97</v>
      </c>
      <c r="D15" s="10">
        <v>10</v>
      </c>
      <c r="E15" s="12">
        <v>20</v>
      </c>
      <c r="F15" s="30">
        <v>100</v>
      </c>
      <c r="G15" s="4"/>
      <c r="H15" s="4"/>
      <c r="I15" s="4"/>
      <c r="J15" s="86" t="s">
        <v>41</v>
      </c>
      <c r="K15" s="10">
        <v>10</v>
      </c>
      <c r="L15" s="12">
        <v>20</v>
      </c>
      <c r="M15" s="30">
        <f>SUMPRODUCT(K15:L15,K10:L10)</f>
        <v>115</v>
      </c>
      <c r="N15" s="92">
        <v>100</v>
      </c>
      <c r="O15" s="4"/>
      <c r="U15" s="4"/>
      <c r="V15" s="4"/>
      <c r="W15" s="4"/>
      <c r="X15" s="4"/>
      <c r="Y15" s="4"/>
    </row>
    <row r="16" spans="1:25" x14ac:dyDescent="0.2">
      <c r="C16" s="64" t="s">
        <v>36</v>
      </c>
      <c r="D16" s="5">
        <v>40</v>
      </c>
      <c r="E16" s="7">
        <v>32</v>
      </c>
      <c r="F16" s="38" t="s">
        <v>101</v>
      </c>
      <c r="H16" s="4"/>
      <c r="I16" s="4"/>
      <c r="J16" s="87"/>
      <c r="K16" s="80"/>
      <c r="L16" s="80"/>
      <c r="M16" s="80"/>
      <c r="N16" s="88"/>
      <c r="O16" s="4"/>
      <c r="U16" s="4"/>
      <c r="V16" s="4"/>
      <c r="W16" s="4"/>
      <c r="X16" s="4"/>
      <c r="Y16" s="4"/>
    </row>
    <row r="17" spans="3:25" x14ac:dyDescent="0.2">
      <c r="C17" s="65" t="s">
        <v>37</v>
      </c>
      <c r="D17" s="8">
        <v>800</v>
      </c>
      <c r="E17" s="9">
        <v>1250</v>
      </c>
      <c r="F17" s="38" t="s">
        <v>102</v>
      </c>
      <c r="H17" s="4"/>
      <c r="I17" s="4"/>
      <c r="J17" s="86"/>
      <c r="K17" s="45"/>
      <c r="L17" s="45"/>
      <c r="M17" s="45" t="s">
        <v>75</v>
      </c>
      <c r="N17" s="46"/>
      <c r="O17" s="4"/>
      <c r="U17" s="4"/>
      <c r="V17" s="4"/>
      <c r="W17" s="4"/>
      <c r="X17" s="4"/>
      <c r="Y17" s="4"/>
    </row>
    <row r="18" spans="3:25" x14ac:dyDescent="0.2">
      <c r="C18" s="66" t="s">
        <v>38</v>
      </c>
      <c r="D18" s="10">
        <v>0.2</v>
      </c>
      <c r="E18" s="12">
        <v>0.45</v>
      </c>
      <c r="F18" s="38" t="s">
        <v>103</v>
      </c>
      <c r="H18" s="4"/>
      <c r="I18" s="4"/>
      <c r="J18" s="89" t="s">
        <v>35</v>
      </c>
      <c r="K18" s="45"/>
      <c r="L18" s="45"/>
      <c r="M18" s="45" t="s">
        <v>0</v>
      </c>
      <c r="N18" s="46"/>
      <c r="O18" s="4"/>
      <c r="U18" s="4"/>
      <c r="V18" s="4"/>
      <c r="W18" s="4"/>
      <c r="X18" s="4"/>
      <c r="Y18" s="4"/>
    </row>
    <row r="19" spans="3:25" x14ac:dyDescent="0.2">
      <c r="C19" s="38"/>
      <c r="D19" s="4"/>
      <c r="E19" s="4"/>
      <c r="F19" s="4"/>
      <c r="G19" s="4"/>
      <c r="H19" s="4"/>
      <c r="I19" s="4"/>
      <c r="J19" s="86" t="s">
        <v>36</v>
      </c>
      <c r="K19" s="5">
        <v>40</v>
      </c>
      <c r="L19" s="7">
        <v>32</v>
      </c>
      <c r="M19" s="31">
        <f>SUMPRODUCT(K19:L19,K10:L10)</f>
        <v>244</v>
      </c>
      <c r="N19" s="46" t="s">
        <v>106</v>
      </c>
      <c r="O19" s="4"/>
      <c r="U19" s="4"/>
      <c r="V19" s="4"/>
      <c r="W19" s="4"/>
      <c r="X19" s="4"/>
      <c r="Y19" s="4"/>
    </row>
    <row r="20" spans="3:25" x14ac:dyDescent="0.2">
      <c r="D20" s="4"/>
      <c r="E20" s="4"/>
      <c r="F20" s="4"/>
      <c r="G20" s="4"/>
      <c r="H20" s="4"/>
      <c r="I20" s="4"/>
      <c r="J20" s="86" t="s">
        <v>37</v>
      </c>
      <c r="K20" s="8">
        <v>800</v>
      </c>
      <c r="L20" s="9">
        <v>1250</v>
      </c>
      <c r="M20" s="32">
        <f>SUMPRODUCT(K20:L20,K10:L10)</f>
        <v>7625</v>
      </c>
      <c r="N20" s="46" t="s">
        <v>106</v>
      </c>
      <c r="O20" s="4"/>
      <c r="U20" s="4"/>
      <c r="V20" s="4"/>
      <c r="W20" s="4"/>
      <c r="X20" s="4"/>
      <c r="Y20" s="4"/>
    </row>
    <row r="21" spans="3:25" ht="15.75" thickBot="1" x14ac:dyDescent="0.25">
      <c r="C21" s="38"/>
      <c r="D21" s="4"/>
      <c r="E21" s="4"/>
      <c r="F21" s="4"/>
      <c r="G21" s="4"/>
      <c r="H21" s="4"/>
      <c r="I21" s="4"/>
      <c r="J21" s="93" t="s">
        <v>38</v>
      </c>
      <c r="K21" s="94">
        <v>0.2</v>
      </c>
      <c r="L21" s="95">
        <v>0.45</v>
      </c>
      <c r="M21" s="96">
        <f>SUMPRODUCT(K21:L21,K10:L10)</f>
        <v>2.5249999999999999</v>
      </c>
      <c r="N21" s="50" t="s">
        <v>106</v>
      </c>
      <c r="O21" s="4"/>
      <c r="U21" s="4"/>
      <c r="V21" s="4"/>
      <c r="W21" s="4"/>
      <c r="X21" s="4"/>
      <c r="Y21" s="4"/>
    </row>
    <row r="22" spans="3:25" x14ac:dyDescent="0.2">
      <c r="F22" s="4"/>
      <c r="G22" s="4"/>
      <c r="H22" s="4"/>
      <c r="I22" s="4"/>
      <c r="O22" s="4"/>
      <c r="U22" s="4"/>
      <c r="V22" s="4"/>
      <c r="W22" s="4"/>
      <c r="X22" s="4"/>
      <c r="Y22" s="4"/>
    </row>
    <row r="23" spans="3:25" ht="15.75" x14ac:dyDescent="0.25">
      <c r="E23" s="4"/>
      <c r="F23" s="4"/>
      <c r="G23" s="4"/>
      <c r="H23" s="4"/>
      <c r="I23" s="4"/>
      <c r="J23" s="1" t="s">
        <v>121</v>
      </c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3:25" x14ac:dyDescent="0.2">
      <c r="E24" s="4"/>
      <c r="F24" s="4"/>
      <c r="G24" s="4"/>
      <c r="H24" s="4"/>
      <c r="I24" s="4"/>
      <c r="J24" s="2" t="s">
        <v>35</v>
      </c>
      <c r="K24" s="68" t="s">
        <v>45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3:25" x14ac:dyDescent="0.2">
      <c r="E25" s="4"/>
      <c r="F25" s="4"/>
      <c r="G25" s="4"/>
      <c r="J25" t="s">
        <v>36</v>
      </c>
      <c r="K25" s="4">
        <v>244</v>
      </c>
      <c r="O25" s="4"/>
    </row>
    <row r="26" spans="3:25" x14ac:dyDescent="0.2">
      <c r="E26" s="4"/>
      <c r="F26" s="4"/>
      <c r="G26" s="4"/>
      <c r="J26" t="s">
        <v>37</v>
      </c>
      <c r="K26" s="4">
        <v>6950</v>
      </c>
      <c r="O26" s="4"/>
    </row>
    <row r="27" spans="3:25" x14ac:dyDescent="0.2">
      <c r="J27" t="s">
        <v>38</v>
      </c>
      <c r="K27" s="4">
        <v>2</v>
      </c>
      <c r="O27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AC8EC-F544-4FF9-8757-A0126BAC3916}">
  <dimension ref="A1:Y27"/>
  <sheetViews>
    <sheetView workbookViewId="0">
      <selection activeCell="J34" sqref="J34"/>
    </sheetView>
  </sheetViews>
  <sheetFormatPr defaultRowHeight="15" x14ac:dyDescent="0.2"/>
  <cols>
    <col min="1" max="2" width="2.77734375" customWidth="1"/>
    <col min="3" max="3" width="17.77734375" customWidth="1"/>
    <col min="4" max="6" width="9.77734375" customWidth="1"/>
    <col min="7" max="7" width="14.77734375" customWidth="1"/>
    <col min="8" max="9" width="2.6640625" customWidth="1"/>
    <col min="10" max="10" width="17.77734375" style="38" customWidth="1"/>
    <col min="11" max="14" width="9.77734375" customWidth="1"/>
    <col min="15" max="17" width="9.6640625" customWidth="1"/>
  </cols>
  <sheetData>
    <row r="1" spans="1:25" ht="15.75" x14ac:dyDescent="0.25">
      <c r="A1" s="1" t="s">
        <v>113</v>
      </c>
    </row>
    <row r="2" spans="1:25" ht="15.75" x14ac:dyDescent="0.25">
      <c r="A2" s="1"/>
    </row>
    <row r="3" spans="1:25" ht="15.75" x14ac:dyDescent="0.25">
      <c r="A3" s="13"/>
      <c r="B3" s="83" t="s">
        <v>31</v>
      </c>
    </row>
    <row r="4" spans="1:25" x14ac:dyDescent="0.2">
      <c r="D4" s="4"/>
      <c r="E4" s="4"/>
      <c r="F4" s="4"/>
      <c r="G4" s="4"/>
      <c r="H4" s="4"/>
      <c r="I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x14ac:dyDescent="0.2">
      <c r="C5" s="38" t="s">
        <v>104</v>
      </c>
      <c r="F5" s="4"/>
      <c r="G5" s="4"/>
      <c r="H5" s="4"/>
      <c r="I5" s="3" t="s">
        <v>105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x14ac:dyDescent="0.2">
      <c r="C6" s="38" t="s">
        <v>99</v>
      </c>
      <c r="F6" s="4"/>
      <c r="G6" s="4"/>
      <c r="H6" s="4"/>
      <c r="I6" s="4"/>
      <c r="K6" s="4"/>
      <c r="L6" s="4"/>
      <c r="M6" s="4"/>
      <c r="N6" s="4"/>
      <c r="O6" s="4"/>
      <c r="Q6" s="4"/>
      <c r="R6" s="4"/>
      <c r="S6" s="4"/>
      <c r="T6" s="4"/>
      <c r="U6" s="4"/>
      <c r="V6" s="4"/>
      <c r="W6" s="4"/>
      <c r="X6" s="4"/>
      <c r="Y6" s="4"/>
    </row>
    <row r="7" spans="1:25" x14ac:dyDescent="0.2">
      <c r="C7" s="38" t="s">
        <v>100</v>
      </c>
      <c r="H7" s="4"/>
      <c r="I7" s="4"/>
      <c r="J7" s="38" t="s">
        <v>120</v>
      </c>
      <c r="L7" s="4"/>
      <c r="M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5.75" thickBot="1" x14ac:dyDescent="0.25">
      <c r="C8" s="38"/>
      <c r="H8" s="4"/>
      <c r="I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x14ac:dyDescent="0.2">
      <c r="H9" s="4"/>
      <c r="I9" s="4"/>
      <c r="J9" s="85"/>
      <c r="K9" s="42" t="s">
        <v>32</v>
      </c>
      <c r="L9" s="42" t="s">
        <v>33</v>
      </c>
      <c r="M9" s="42"/>
      <c r="N9" s="43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x14ac:dyDescent="0.2">
      <c r="H10" s="4"/>
      <c r="I10" s="4"/>
      <c r="J10" s="86" t="s">
        <v>34</v>
      </c>
      <c r="K10" s="33">
        <v>4.232902033271718</v>
      </c>
      <c r="L10" s="34">
        <v>2.8835489833641406</v>
      </c>
      <c r="M10" s="45"/>
      <c r="N10" s="46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x14ac:dyDescent="0.2">
      <c r="C11" s="38"/>
      <c r="D11" s="63" t="s">
        <v>119</v>
      </c>
      <c r="E11" s="84"/>
      <c r="F11" s="80"/>
      <c r="H11" s="4"/>
      <c r="I11" s="4"/>
      <c r="J11" s="87"/>
      <c r="K11" s="80"/>
      <c r="L11" s="80"/>
      <c r="M11" s="80"/>
      <c r="N11" s="88"/>
      <c r="O11" s="4"/>
      <c r="U11" s="4"/>
      <c r="V11" s="4"/>
      <c r="W11" s="4"/>
      <c r="X11" s="4"/>
      <c r="Y11" s="4"/>
    </row>
    <row r="12" spans="1:25" x14ac:dyDescent="0.2">
      <c r="C12" s="67" t="s">
        <v>95</v>
      </c>
      <c r="D12" s="10" t="s">
        <v>32</v>
      </c>
      <c r="E12" s="12" t="s">
        <v>33</v>
      </c>
      <c r="F12" s="54" t="s">
        <v>98</v>
      </c>
      <c r="G12" s="4"/>
      <c r="H12" s="4"/>
      <c r="I12" s="4"/>
      <c r="J12" s="89" t="s">
        <v>1</v>
      </c>
      <c r="K12" s="45"/>
      <c r="L12" s="45"/>
      <c r="M12" s="45" t="s">
        <v>3</v>
      </c>
      <c r="N12" s="46" t="s">
        <v>2</v>
      </c>
      <c r="O12" s="4"/>
      <c r="U12" s="4"/>
      <c r="V12" s="4"/>
      <c r="W12" s="4"/>
      <c r="X12" s="4"/>
      <c r="Y12" s="4"/>
    </row>
    <row r="13" spans="1:25" x14ac:dyDescent="0.2">
      <c r="C13" s="64" t="s">
        <v>96</v>
      </c>
      <c r="D13" s="5">
        <v>12</v>
      </c>
      <c r="E13" s="7">
        <v>4</v>
      </c>
      <c r="F13" s="28">
        <v>48</v>
      </c>
      <c r="G13" s="4"/>
      <c r="H13" s="4"/>
      <c r="I13" s="4"/>
      <c r="J13" s="86" t="s">
        <v>39</v>
      </c>
      <c r="K13" s="5">
        <v>12</v>
      </c>
      <c r="L13" s="7">
        <v>4</v>
      </c>
      <c r="M13" s="35">
        <f>SUMPRODUCT(K13:L13,K10:L10)</f>
        <v>62.329020332717178</v>
      </c>
      <c r="N13" s="90">
        <v>48</v>
      </c>
      <c r="O13" s="4"/>
      <c r="U13" s="4"/>
      <c r="V13" s="4"/>
      <c r="W13" s="4"/>
      <c r="X13" s="4"/>
      <c r="Y13" s="4"/>
    </row>
    <row r="14" spans="1:25" x14ac:dyDescent="0.2">
      <c r="C14" s="65" t="s">
        <v>17</v>
      </c>
      <c r="D14" s="8">
        <v>4</v>
      </c>
      <c r="E14" s="9">
        <v>4</v>
      </c>
      <c r="F14" s="29">
        <v>28</v>
      </c>
      <c r="G14" s="4"/>
      <c r="H14" s="4"/>
      <c r="I14" s="4"/>
      <c r="J14" s="86" t="s">
        <v>40</v>
      </c>
      <c r="K14" s="8">
        <v>4</v>
      </c>
      <c r="L14" s="9">
        <v>4</v>
      </c>
      <c r="M14" s="36">
        <f>SUMPRODUCT(K14:L14,K10:L10)</f>
        <v>28.465804066543434</v>
      </c>
      <c r="N14" s="91">
        <v>28</v>
      </c>
      <c r="O14" s="4"/>
      <c r="U14" s="4"/>
      <c r="V14" s="4"/>
      <c r="W14" s="4"/>
      <c r="X14" s="4"/>
      <c r="Y14" s="4"/>
    </row>
    <row r="15" spans="1:25" x14ac:dyDescent="0.2">
      <c r="C15" s="66" t="s">
        <v>97</v>
      </c>
      <c r="D15" s="10">
        <v>10</v>
      </c>
      <c r="E15" s="12">
        <v>20</v>
      </c>
      <c r="F15" s="30">
        <v>100</v>
      </c>
      <c r="G15" s="4"/>
      <c r="H15" s="4"/>
      <c r="I15" s="4"/>
      <c r="J15" s="86" t="s">
        <v>41</v>
      </c>
      <c r="K15" s="10">
        <v>10</v>
      </c>
      <c r="L15" s="12">
        <v>20</v>
      </c>
      <c r="M15" s="37">
        <f>SUMPRODUCT(K15:L15,K10:L10)</f>
        <v>99.999999999999986</v>
      </c>
      <c r="N15" s="92">
        <v>100</v>
      </c>
      <c r="O15" s="4"/>
      <c r="U15" s="4"/>
      <c r="V15" s="4"/>
      <c r="W15" s="4"/>
      <c r="X15" s="4"/>
      <c r="Y15" s="4"/>
    </row>
    <row r="16" spans="1:25" x14ac:dyDescent="0.2">
      <c r="C16" s="64" t="s">
        <v>36</v>
      </c>
      <c r="D16" s="5">
        <v>40</v>
      </c>
      <c r="E16" s="7">
        <v>32</v>
      </c>
      <c r="F16" s="38" t="s">
        <v>101</v>
      </c>
      <c r="H16" s="4"/>
      <c r="I16" s="4"/>
      <c r="J16" s="87"/>
      <c r="K16" s="80"/>
      <c r="L16" s="80"/>
      <c r="M16" s="80"/>
      <c r="N16" s="88"/>
      <c r="O16" s="4"/>
      <c r="U16" s="4"/>
      <c r="V16" s="4"/>
      <c r="W16" s="4"/>
      <c r="X16" s="4"/>
      <c r="Y16" s="4"/>
    </row>
    <row r="17" spans="3:25" x14ac:dyDescent="0.2">
      <c r="C17" s="65" t="s">
        <v>37</v>
      </c>
      <c r="D17" s="8">
        <v>800</v>
      </c>
      <c r="E17" s="9">
        <v>1250</v>
      </c>
      <c r="F17" s="38" t="s">
        <v>102</v>
      </c>
      <c r="H17" s="4"/>
      <c r="I17" s="4"/>
      <c r="J17" s="86"/>
      <c r="K17" s="45"/>
      <c r="L17" s="45"/>
      <c r="M17" s="45" t="s">
        <v>126</v>
      </c>
      <c r="N17" s="46"/>
      <c r="O17" s="4" t="s">
        <v>107</v>
      </c>
      <c r="P17" s="4"/>
      <c r="Q17" s="4" t="s">
        <v>44</v>
      </c>
      <c r="U17" s="4"/>
      <c r="V17" s="4"/>
      <c r="W17" s="4"/>
      <c r="X17" s="4"/>
      <c r="Y17" s="4"/>
    </row>
    <row r="18" spans="3:25" x14ac:dyDescent="0.2">
      <c r="C18" s="66" t="s">
        <v>38</v>
      </c>
      <c r="D18" s="10">
        <v>0.2</v>
      </c>
      <c r="E18" s="12">
        <v>0.45</v>
      </c>
      <c r="F18" s="38" t="s">
        <v>103</v>
      </c>
      <c r="H18" s="4"/>
      <c r="I18" s="4"/>
      <c r="J18" s="89" t="s">
        <v>35</v>
      </c>
      <c r="K18" s="45"/>
      <c r="L18" s="45"/>
      <c r="M18" s="45" t="s">
        <v>45</v>
      </c>
      <c r="N18" s="46" t="s">
        <v>123</v>
      </c>
      <c r="O18" s="4" t="s">
        <v>42</v>
      </c>
      <c r="P18" s="97" t="s">
        <v>43</v>
      </c>
      <c r="Q18" s="97" t="s">
        <v>42</v>
      </c>
      <c r="U18" s="4"/>
      <c r="V18" s="4"/>
      <c r="W18" s="4"/>
      <c r="X18" s="4"/>
      <c r="Y18" s="4"/>
    </row>
    <row r="19" spans="3:25" x14ac:dyDescent="0.2">
      <c r="C19" s="38"/>
      <c r="D19" s="4"/>
      <c r="E19" s="4"/>
      <c r="F19" s="4"/>
      <c r="G19" s="4"/>
      <c r="H19" s="4"/>
      <c r="I19" s="4"/>
      <c r="J19" s="86" t="s">
        <v>36</v>
      </c>
      <c r="K19" s="5">
        <v>40</v>
      </c>
      <c r="L19" s="7">
        <v>32</v>
      </c>
      <c r="M19" s="101">
        <f>K25</f>
        <v>244</v>
      </c>
      <c r="N19" s="104">
        <f>SUMPRODUCT(K10:L10,K19:L19)</f>
        <v>261.58964879852124</v>
      </c>
      <c r="O19" s="58">
        <f>(N19-M19)/M19</f>
        <v>7.2088724584103439E-2</v>
      </c>
      <c r="P19" s="28">
        <v>1</v>
      </c>
      <c r="Q19" s="59">
        <f>O19*P19</f>
        <v>7.2088724584103439E-2</v>
      </c>
      <c r="R19" t="s">
        <v>124</v>
      </c>
      <c r="U19" s="4"/>
      <c r="V19" s="4"/>
      <c r="W19" s="4"/>
      <c r="X19" s="4"/>
      <c r="Y19" s="4"/>
    </row>
    <row r="20" spans="3:25" x14ac:dyDescent="0.2">
      <c r="D20" s="4"/>
      <c r="E20" s="4"/>
      <c r="F20" s="4"/>
      <c r="G20" s="4"/>
      <c r="H20" s="4"/>
      <c r="I20" s="4"/>
      <c r="J20" s="86" t="s">
        <v>37</v>
      </c>
      <c r="K20" s="8">
        <v>800</v>
      </c>
      <c r="L20" s="9">
        <v>1250</v>
      </c>
      <c r="M20" s="102">
        <f>K26</f>
        <v>6950</v>
      </c>
      <c r="N20" s="105">
        <f>SUMPRODUCT(K10:L10,K20:L20)</f>
        <v>6990.7578558225505</v>
      </c>
      <c r="O20" s="81">
        <f t="shared" ref="O20:O21" si="0">(N20-M20)/M20</f>
        <v>5.8644396866979111E-3</v>
      </c>
      <c r="P20" s="29">
        <v>1</v>
      </c>
      <c r="Q20" s="70">
        <f t="shared" ref="Q20:Q21" si="1">O20*P20</f>
        <v>5.8644396866979111E-3</v>
      </c>
      <c r="R20" t="s">
        <v>124</v>
      </c>
      <c r="U20" s="4"/>
      <c r="V20" s="4"/>
      <c r="W20" s="4"/>
      <c r="X20" s="4"/>
      <c r="Y20" s="4"/>
    </row>
    <row r="21" spans="3:25" ht="15.75" thickBot="1" x14ac:dyDescent="0.25">
      <c r="C21" s="38"/>
      <c r="D21" s="4"/>
      <c r="E21" s="4"/>
      <c r="F21" s="4"/>
      <c r="G21" s="4"/>
      <c r="H21" s="4"/>
      <c r="I21" s="4"/>
      <c r="J21" s="93" t="s">
        <v>38</v>
      </c>
      <c r="K21" s="94">
        <v>0.2</v>
      </c>
      <c r="L21" s="95">
        <v>0.45</v>
      </c>
      <c r="M21" s="103">
        <f>K27</f>
        <v>2</v>
      </c>
      <c r="N21" s="106">
        <f>SUMPRODUCT(K10:L10,K21:L21)</f>
        <v>2.1441774491682066</v>
      </c>
      <c r="O21" s="61">
        <f t="shared" si="0"/>
        <v>7.2088724584103314E-2</v>
      </c>
      <c r="P21" s="30">
        <v>1</v>
      </c>
      <c r="Q21" s="62">
        <f t="shared" si="1"/>
        <v>7.2088724584103314E-2</v>
      </c>
      <c r="R21" t="s">
        <v>124</v>
      </c>
      <c r="U21" s="4"/>
      <c r="V21" s="4"/>
      <c r="W21" s="4"/>
      <c r="X21" s="4"/>
      <c r="Y21" s="4"/>
    </row>
    <row r="22" spans="3:25" ht="15.75" thickBot="1" x14ac:dyDescent="0.25">
      <c r="F22" s="4"/>
      <c r="G22" s="4"/>
      <c r="H22" s="4"/>
      <c r="I22" s="4"/>
      <c r="O22" s="4"/>
      <c r="U22" s="4"/>
      <c r="V22" s="4"/>
      <c r="W22" s="4"/>
      <c r="X22" s="4"/>
      <c r="Y22" s="4"/>
    </row>
    <row r="23" spans="3:25" ht="16.5" thickBot="1" x14ac:dyDescent="0.3">
      <c r="E23" s="4"/>
      <c r="F23" s="4"/>
      <c r="G23" s="4"/>
      <c r="H23" s="4"/>
      <c r="I23" s="4"/>
      <c r="J23" s="1" t="s">
        <v>121</v>
      </c>
      <c r="P23" s="99" t="s">
        <v>125</v>
      </c>
      <c r="Q23" s="69">
        <v>7.2088724584103217E-2</v>
      </c>
      <c r="R23" s="4"/>
      <c r="S23" s="4"/>
      <c r="T23" s="4"/>
      <c r="U23" s="4"/>
      <c r="V23" s="4"/>
      <c r="W23" s="4"/>
      <c r="X23" s="4"/>
      <c r="Y23" s="4"/>
    </row>
    <row r="24" spans="3:25" x14ac:dyDescent="0.2">
      <c r="E24" s="4"/>
      <c r="F24" s="4"/>
      <c r="G24" s="4"/>
      <c r="H24" s="4"/>
      <c r="I24" s="4"/>
      <c r="J24" s="2" t="s">
        <v>35</v>
      </c>
      <c r="K24" s="68" t="s">
        <v>45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3:25" x14ac:dyDescent="0.2">
      <c r="E25" s="4"/>
      <c r="F25" s="4"/>
      <c r="G25" s="4"/>
      <c r="J25" t="s">
        <v>36</v>
      </c>
      <c r="K25" s="4">
        <v>244</v>
      </c>
      <c r="L25" t="s">
        <v>122</v>
      </c>
      <c r="O25" s="4"/>
    </row>
    <row r="26" spans="3:25" x14ac:dyDescent="0.2">
      <c r="E26" s="4"/>
      <c r="F26" s="4"/>
      <c r="G26" s="4"/>
      <c r="J26" t="s">
        <v>37</v>
      </c>
      <c r="K26" s="4">
        <v>6950</v>
      </c>
      <c r="L26" t="s">
        <v>122</v>
      </c>
      <c r="O26" s="4"/>
    </row>
    <row r="27" spans="3:25" x14ac:dyDescent="0.2">
      <c r="J27" t="s">
        <v>38</v>
      </c>
      <c r="K27" s="4">
        <v>2</v>
      </c>
      <c r="L27" t="s">
        <v>122</v>
      </c>
      <c r="O27" s="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A69B5-83DB-46F0-BE68-ADEE771DDD1A}">
  <dimension ref="A1:Z27"/>
  <sheetViews>
    <sheetView workbookViewId="0">
      <selection activeCell="A2" sqref="A2"/>
    </sheetView>
  </sheetViews>
  <sheetFormatPr defaultRowHeight="15" x14ac:dyDescent="0.2"/>
  <cols>
    <col min="1" max="2" width="2.77734375" customWidth="1"/>
    <col min="3" max="3" width="17.77734375" customWidth="1"/>
    <col min="4" max="6" width="9.77734375" customWidth="1"/>
    <col min="7" max="7" width="14.77734375" customWidth="1"/>
    <col min="8" max="9" width="2.6640625" customWidth="1"/>
    <col min="10" max="10" width="17.77734375" style="38" customWidth="1"/>
    <col min="11" max="14" width="9.77734375" customWidth="1"/>
    <col min="15" max="17" width="9.6640625" customWidth="1"/>
    <col min="19" max="26" width="9.77734375" customWidth="1"/>
  </cols>
  <sheetData>
    <row r="1" spans="1:26" ht="15.75" x14ac:dyDescent="0.25">
      <c r="A1" s="1" t="s">
        <v>113</v>
      </c>
    </row>
    <row r="2" spans="1:26" ht="15.75" x14ac:dyDescent="0.25">
      <c r="A2" s="1"/>
    </row>
    <row r="3" spans="1:26" ht="15.75" x14ac:dyDescent="0.25">
      <c r="A3" s="13"/>
      <c r="B3" s="83" t="s">
        <v>31</v>
      </c>
    </row>
    <row r="4" spans="1:26" x14ac:dyDescent="0.2">
      <c r="D4" s="4"/>
      <c r="E4" s="4"/>
      <c r="F4" s="4"/>
      <c r="G4" s="4"/>
      <c r="H4" s="4"/>
      <c r="I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6" x14ac:dyDescent="0.2">
      <c r="C5" s="38" t="s">
        <v>104</v>
      </c>
      <c r="F5" s="4"/>
      <c r="G5" s="4"/>
      <c r="H5" s="4"/>
      <c r="I5" s="3" t="s">
        <v>105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6" x14ac:dyDescent="0.2">
      <c r="C6" s="38" t="s">
        <v>99</v>
      </c>
      <c r="F6" s="4"/>
      <c r="G6" s="4"/>
      <c r="H6" s="4"/>
      <c r="I6" s="4"/>
      <c r="K6" s="4"/>
      <c r="L6" s="4"/>
      <c r="M6" s="4"/>
      <c r="N6" s="4"/>
      <c r="O6" s="4"/>
      <c r="Q6" s="4"/>
      <c r="R6" s="4"/>
      <c r="S6" s="4"/>
      <c r="T6" s="4"/>
      <c r="U6" s="4"/>
      <c r="V6" s="4"/>
    </row>
    <row r="7" spans="1:26" x14ac:dyDescent="0.2">
      <c r="C7" s="38" t="s">
        <v>100</v>
      </c>
      <c r="H7" s="4"/>
      <c r="I7" s="4"/>
      <c r="J7" s="38" t="s">
        <v>120</v>
      </c>
      <c r="L7" s="4"/>
      <c r="M7" s="4"/>
      <c r="O7" s="4"/>
      <c r="P7" s="4"/>
      <c r="Q7" s="4"/>
      <c r="R7" s="4"/>
      <c r="S7" s="4"/>
      <c r="T7" s="4"/>
      <c r="U7" s="4"/>
      <c r="V7" s="4"/>
    </row>
    <row r="8" spans="1:26" ht="15.75" thickBot="1" x14ac:dyDescent="0.25">
      <c r="C8" s="38"/>
      <c r="H8" s="4"/>
      <c r="I8" s="4"/>
      <c r="O8" s="4"/>
      <c r="P8" s="4"/>
      <c r="Q8" s="4"/>
      <c r="R8" s="4"/>
      <c r="S8" s="4"/>
      <c r="T8" s="5" t="s">
        <v>4</v>
      </c>
      <c r="U8" s="6" t="s">
        <v>49</v>
      </c>
      <c r="V8" s="7" t="s">
        <v>50</v>
      </c>
      <c r="W8" s="4"/>
      <c r="X8" s="4"/>
      <c r="Y8" s="4"/>
      <c r="Z8" s="4"/>
    </row>
    <row r="9" spans="1:26" x14ac:dyDescent="0.2">
      <c r="H9" s="4"/>
      <c r="I9" s="4"/>
      <c r="J9" s="85"/>
      <c r="K9" s="42" t="s">
        <v>32</v>
      </c>
      <c r="L9" s="42" t="s">
        <v>33</v>
      </c>
      <c r="M9" s="42"/>
      <c r="N9" s="43"/>
      <c r="P9" s="4"/>
      <c r="Q9" s="4"/>
      <c r="R9" s="4"/>
      <c r="T9" s="10" t="s">
        <v>46</v>
      </c>
      <c r="U9" s="11" t="s">
        <v>47</v>
      </c>
      <c r="V9" s="12" t="s">
        <v>48</v>
      </c>
      <c r="W9" s="23" t="s">
        <v>51</v>
      </c>
      <c r="X9" s="24" t="s">
        <v>52</v>
      </c>
      <c r="Y9" s="25" t="s">
        <v>53</v>
      </c>
      <c r="Z9" s="54" t="s">
        <v>127</v>
      </c>
    </row>
    <row r="10" spans="1:26" x14ac:dyDescent="0.2">
      <c r="H10" s="4"/>
      <c r="I10" s="4"/>
      <c r="J10" s="86" t="s">
        <v>34</v>
      </c>
      <c r="K10" s="33">
        <v>7.1376146788990882</v>
      </c>
      <c r="L10" s="34">
        <v>1.4311926605504566</v>
      </c>
      <c r="M10" s="45"/>
      <c r="N10" s="46"/>
      <c r="P10" s="4"/>
      <c r="Q10" s="4"/>
      <c r="R10" s="4"/>
      <c r="S10" s="5" t="s">
        <v>54</v>
      </c>
      <c r="T10" s="5">
        <v>1</v>
      </c>
      <c r="U10" s="6">
        <v>1</v>
      </c>
      <c r="V10" s="7">
        <v>1</v>
      </c>
      <c r="W10" s="57">
        <v>7.2088724584103439E-2</v>
      </c>
      <c r="X10" s="58">
        <v>5.8644396866980421E-3</v>
      </c>
      <c r="Y10" s="59">
        <v>7.2088724584103758E-2</v>
      </c>
      <c r="Z10" s="59">
        <v>7.2088724584103758E-2</v>
      </c>
    </row>
    <row r="11" spans="1:26" x14ac:dyDescent="0.2">
      <c r="C11" s="38"/>
      <c r="D11" s="63" t="s">
        <v>119</v>
      </c>
      <c r="E11" s="84"/>
      <c r="F11" s="80"/>
      <c r="H11" s="4"/>
      <c r="I11" s="4"/>
      <c r="J11" s="87"/>
      <c r="K11" s="80"/>
      <c r="L11" s="80"/>
      <c r="M11" s="80"/>
      <c r="N11" s="88"/>
      <c r="O11" s="4"/>
      <c r="S11" s="8" t="s">
        <v>4</v>
      </c>
      <c r="T11" s="8">
        <v>10</v>
      </c>
      <c r="U11" s="45">
        <v>1</v>
      </c>
      <c r="V11" s="9">
        <v>1</v>
      </c>
      <c r="W11" s="98">
        <v>1.900452488687782E-2</v>
      </c>
      <c r="X11" s="81">
        <v>5.9591783586705221E-2</v>
      </c>
      <c r="Y11" s="70">
        <v>0.19004524886877805</v>
      </c>
      <c r="Z11" s="70">
        <v>0.19004524886877805</v>
      </c>
    </row>
    <row r="12" spans="1:26" x14ac:dyDescent="0.2">
      <c r="C12" s="67" t="s">
        <v>95</v>
      </c>
      <c r="D12" s="10" t="s">
        <v>32</v>
      </c>
      <c r="E12" s="12" t="s">
        <v>33</v>
      </c>
      <c r="F12" s="54" t="s">
        <v>98</v>
      </c>
      <c r="G12" s="4"/>
      <c r="H12" s="4"/>
      <c r="I12" s="4"/>
      <c r="J12" s="89" t="s">
        <v>1</v>
      </c>
      <c r="K12" s="45"/>
      <c r="L12" s="45"/>
      <c r="M12" s="45" t="s">
        <v>3</v>
      </c>
      <c r="N12" s="46" t="s">
        <v>2</v>
      </c>
      <c r="O12" s="4"/>
      <c r="S12" s="8" t="s">
        <v>49</v>
      </c>
      <c r="T12" s="8">
        <v>1</v>
      </c>
      <c r="U12" s="45">
        <v>10</v>
      </c>
      <c r="V12" s="9">
        <v>1</v>
      </c>
      <c r="W12" s="98">
        <v>7.2088724584103439E-2</v>
      </c>
      <c r="X12" s="81">
        <v>5.8644396866980421E-3</v>
      </c>
      <c r="Y12" s="70">
        <v>7.2088724584103758E-2</v>
      </c>
      <c r="Z12" s="70">
        <v>7.2088724584103758E-2</v>
      </c>
    </row>
    <row r="13" spans="1:26" x14ac:dyDescent="0.2">
      <c r="C13" s="64" t="s">
        <v>96</v>
      </c>
      <c r="D13" s="5">
        <v>12</v>
      </c>
      <c r="E13" s="7">
        <v>4</v>
      </c>
      <c r="F13" s="28">
        <v>48</v>
      </c>
      <c r="G13" s="4"/>
      <c r="H13" s="4"/>
      <c r="I13" s="4"/>
      <c r="J13" s="86" t="s">
        <v>39</v>
      </c>
      <c r="K13" s="5">
        <v>12</v>
      </c>
      <c r="L13" s="7">
        <v>4</v>
      </c>
      <c r="M13" s="35">
        <f>SUMPRODUCT(K13:L13,K10:L10)</f>
        <v>91.376146788990894</v>
      </c>
      <c r="N13" s="90">
        <v>48</v>
      </c>
      <c r="O13" s="4"/>
      <c r="S13" s="10" t="s">
        <v>50</v>
      </c>
      <c r="T13" s="10">
        <v>1</v>
      </c>
      <c r="U13" s="11">
        <v>1</v>
      </c>
      <c r="V13" s="12">
        <v>10</v>
      </c>
      <c r="W13" s="60">
        <v>0.35779816513761525</v>
      </c>
      <c r="X13" s="61">
        <v>7.9004686159329512E-2</v>
      </c>
      <c r="Y13" s="62">
        <v>3.5779816513761276E-2</v>
      </c>
      <c r="Z13" s="62">
        <v>0.35779816513761525</v>
      </c>
    </row>
    <row r="14" spans="1:26" x14ac:dyDescent="0.2">
      <c r="C14" s="65" t="s">
        <v>17</v>
      </c>
      <c r="D14" s="8">
        <v>4</v>
      </c>
      <c r="E14" s="9">
        <v>4</v>
      </c>
      <c r="F14" s="29">
        <v>28</v>
      </c>
      <c r="G14" s="4"/>
      <c r="H14" s="4"/>
      <c r="I14" s="4"/>
      <c r="J14" s="86" t="s">
        <v>40</v>
      </c>
      <c r="K14" s="8">
        <v>4</v>
      </c>
      <c r="L14" s="9">
        <v>4</v>
      </c>
      <c r="M14" s="36">
        <f>SUMPRODUCT(K14:L14,K10:L10)</f>
        <v>34.275229357798182</v>
      </c>
      <c r="N14" s="91">
        <v>28</v>
      </c>
      <c r="O14" s="4"/>
      <c r="T14" s="4"/>
      <c r="U14" s="4"/>
      <c r="V14" s="4"/>
      <c r="W14" s="4"/>
      <c r="X14" s="4"/>
      <c r="Y14" s="4"/>
      <c r="Z14" s="4"/>
    </row>
    <row r="15" spans="1:26" x14ac:dyDescent="0.2">
      <c r="C15" s="66" t="s">
        <v>97</v>
      </c>
      <c r="D15" s="10">
        <v>10</v>
      </c>
      <c r="E15" s="12">
        <v>20</v>
      </c>
      <c r="F15" s="30">
        <v>100</v>
      </c>
      <c r="G15" s="4"/>
      <c r="H15" s="4"/>
      <c r="I15" s="4"/>
      <c r="J15" s="86" t="s">
        <v>41</v>
      </c>
      <c r="K15" s="10">
        <v>10</v>
      </c>
      <c r="L15" s="12">
        <v>20</v>
      </c>
      <c r="M15" s="37">
        <f>SUMPRODUCT(K15:L15,K10:L10)</f>
        <v>100.00000000000001</v>
      </c>
      <c r="N15" s="92">
        <v>100</v>
      </c>
      <c r="O15" s="4"/>
      <c r="U15" s="4"/>
      <c r="V15" s="4"/>
    </row>
    <row r="16" spans="1:26" x14ac:dyDescent="0.2">
      <c r="C16" s="64" t="s">
        <v>36</v>
      </c>
      <c r="D16" s="5">
        <v>40</v>
      </c>
      <c r="E16" s="7">
        <v>32</v>
      </c>
      <c r="F16" s="38" t="s">
        <v>101</v>
      </c>
      <c r="H16" s="4"/>
      <c r="I16" s="4"/>
      <c r="J16" s="87"/>
      <c r="K16" s="80"/>
      <c r="L16" s="80"/>
      <c r="M16" s="80"/>
      <c r="N16" s="88"/>
      <c r="O16" s="4"/>
      <c r="U16" s="4"/>
      <c r="V16" s="4"/>
    </row>
    <row r="17" spans="3:22" x14ac:dyDescent="0.2">
      <c r="C17" s="65" t="s">
        <v>37</v>
      </c>
      <c r="D17" s="8">
        <v>800</v>
      </c>
      <c r="E17" s="9">
        <v>1250</v>
      </c>
      <c r="F17" s="38" t="s">
        <v>102</v>
      </c>
      <c r="H17" s="4"/>
      <c r="I17" s="4"/>
      <c r="J17" s="86"/>
      <c r="K17" s="45"/>
      <c r="L17" s="45"/>
      <c r="M17" s="45" t="s">
        <v>126</v>
      </c>
      <c r="N17" s="46"/>
      <c r="O17" s="4" t="s">
        <v>107</v>
      </c>
      <c r="P17" s="4"/>
      <c r="Q17" s="4" t="s">
        <v>44</v>
      </c>
      <c r="U17" s="4"/>
      <c r="V17" s="4"/>
    </row>
    <row r="18" spans="3:22" x14ac:dyDescent="0.2">
      <c r="C18" s="66" t="s">
        <v>38</v>
      </c>
      <c r="D18" s="10">
        <v>0.2</v>
      </c>
      <c r="E18" s="12">
        <v>0.45</v>
      </c>
      <c r="F18" s="38" t="s">
        <v>103</v>
      </c>
      <c r="H18" s="4"/>
      <c r="I18" s="4"/>
      <c r="J18" s="89" t="s">
        <v>35</v>
      </c>
      <c r="K18" s="45"/>
      <c r="L18" s="45"/>
      <c r="M18" s="45" t="s">
        <v>45</v>
      </c>
      <c r="N18" s="46" t="s">
        <v>123</v>
      </c>
      <c r="O18" s="4" t="s">
        <v>42</v>
      </c>
      <c r="P18" s="97" t="s">
        <v>43</v>
      </c>
      <c r="Q18" s="97" t="s">
        <v>42</v>
      </c>
      <c r="U18" s="4"/>
      <c r="V18" s="4"/>
    </row>
    <row r="19" spans="3:22" x14ac:dyDescent="0.2">
      <c r="C19" s="38"/>
      <c r="D19" s="4"/>
      <c r="E19" s="4"/>
      <c r="F19" s="4"/>
      <c r="G19" s="4"/>
      <c r="H19" s="4"/>
      <c r="I19" s="4"/>
      <c r="J19" s="86" t="s">
        <v>36</v>
      </c>
      <c r="K19" s="5">
        <v>40</v>
      </c>
      <c r="L19" s="7">
        <v>32</v>
      </c>
      <c r="M19" s="101">
        <f>K25</f>
        <v>244</v>
      </c>
      <c r="N19" s="104">
        <f>SUMPRODUCT(K10:L10,K19:L19)</f>
        <v>331.30275229357812</v>
      </c>
      <c r="O19" s="58">
        <f>(N19-M19)/M19</f>
        <v>0.35779816513761525</v>
      </c>
      <c r="P19" s="28">
        <v>1</v>
      </c>
      <c r="Q19" s="59">
        <f>O19*P19</f>
        <v>0.35779816513761525</v>
      </c>
      <c r="R19" t="s">
        <v>124</v>
      </c>
      <c r="U19" s="4"/>
      <c r="V19" s="4"/>
    </row>
    <row r="20" spans="3:22" ht="15.75" thickBot="1" x14ac:dyDescent="0.25">
      <c r="D20" s="4"/>
      <c r="E20" s="4"/>
      <c r="F20" s="4"/>
      <c r="G20" s="4"/>
      <c r="H20" s="4"/>
      <c r="I20" s="4"/>
      <c r="J20" s="86" t="s">
        <v>37</v>
      </c>
      <c r="K20" s="8">
        <v>800</v>
      </c>
      <c r="L20" s="9">
        <v>1250</v>
      </c>
      <c r="M20" s="102">
        <f>K26</f>
        <v>6950</v>
      </c>
      <c r="N20" s="105">
        <f>SUMPRODUCT(K10:L10,K20:L20)</f>
        <v>7499.082568807341</v>
      </c>
      <c r="O20" s="81">
        <f t="shared" ref="O20:O21" si="0">(N20-M20)/M20</f>
        <v>7.9004686159329637E-2</v>
      </c>
      <c r="P20" s="29">
        <v>1</v>
      </c>
      <c r="Q20" s="70">
        <f t="shared" ref="Q20:Q21" si="1">O20*P20</f>
        <v>7.9004686159329637E-2</v>
      </c>
      <c r="R20" t="s">
        <v>124</v>
      </c>
      <c r="U20" s="4"/>
      <c r="V20" s="4"/>
    </row>
    <row r="21" spans="3:22" ht="15.75" thickBot="1" x14ac:dyDescent="0.25">
      <c r="C21" s="38"/>
      <c r="D21" s="4"/>
      <c r="E21" s="4"/>
      <c r="F21" s="4"/>
      <c r="G21" s="4"/>
      <c r="H21" s="4"/>
      <c r="I21" s="4"/>
      <c r="J21" s="93" t="s">
        <v>38</v>
      </c>
      <c r="K21" s="94">
        <v>0.2</v>
      </c>
      <c r="L21" s="95">
        <v>0.45</v>
      </c>
      <c r="M21" s="103">
        <f>K27</f>
        <v>2</v>
      </c>
      <c r="N21" s="106">
        <f>SUMPRODUCT(K10:L10,K21:L21)</f>
        <v>2.0715596330275234</v>
      </c>
      <c r="O21" s="61">
        <f t="shared" si="0"/>
        <v>3.577981651376172E-2</v>
      </c>
      <c r="P21" s="100">
        <v>10</v>
      </c>
      <c r="Q21" s="62">
        <f t="shared" si="1"/>
        <v>0.3577981651376172</v>
      </c>
      <c r="R21" t="s">
        <v>124</v>
      </c>
      <c r="U21" s="4"/>
      <c r="V21" s="4"/>
    </row>
    <row r="22" spans="3:22" ht="15.75" thickBot="1" x14ac:dyDescent="0.25">
      <c r="F22" s="4"/>
      <c r="G22" s="4"/>
      <c r="H22" s="4"/>
      <c r="I22" s="4"/>
      <c r="O22" s="4"/>
      <c r="U22" s="4"/>
      <c r="V22" s="4"/>
    </row>
    <row r="23" spans="3:22" ht="16.5" thickBot="1" x14ac:dyDescent="0.3">
      <c r="E23" s="4"/>
      <c r="F23" s="4"/>
      <c r="G23" s="4"/>
      <c r="H23" s="4"/>
      <c r="I23" s="4"/>
      <c r="J23" s="1" t="s">
        <v>121</v>
      </c>
      <c r="P23" s="99" t="s">
        <v>125</v>
      </c>
      <c r="Q23" s="69">
        <v>0.35779816513761564</v>
      </c>
      <c r="R23" s="4"/>
      <c r="S23" s="4"/>
      <c r="T23" s="4"/>
      <c r="U23" s="4"/>
      <c r="V23" s="4"/>
    </row>
    <row r="24" spans="3:22" x14ac:dyDescent="0.2">
      <c r="E24" s="4"/>
      <c r="F24" s="4"/>
      <c r="G24" s="4"/>
      <c r="H24" s="4"/>
      <c r="I24" s="4"/>
      <c r="J24" s="2" t="s">
        <v>35</v>
      </c>
      <c r="K24" s="68" t="s">
        <v>45</v>
      </c>
      <c r="O24" s="4"/>
      <c r="P24" s="4"/>
      <c r="Q24" s="4"/>
      <c r="R24" s="4"/>
      <c r="S24" s="4"/>
      <c r="T24" s="4"/>
      <c r="U24" s="4"/>
      <c r="V24" s="4"/>
    </row>
    <row r="25" spans="3:22" x14ac:dyDescent="0.2">
      <c r="E25" s="4"/>
      <c r="F25" s="4"/>
      <c r="G25" s="4"/>
      <c r="J25" t="s">
        <v>36</v>
      </c>
      <c r="K25" s="4">
        <v>244</v>
      </c>
      <c r="L25" t="s">
        <v>122</v>
      </c>
      <c r="O25" s="4"/>
    </row>
    <row r="26" spans="3:22" x14ac:dyDescent="0.2">
      <c r="E26" s="4"/>
      <c r="F26" s="4"/>
      <c r="G26" s="4"/>
      <c r="J26" t="s">
        <v>37</v>
      </c>
      <c r="K26" s="4">
        <v>6950</v>
      </c>
      <c r="L26" t="s">
        <v>122</v>
      </c>
      <c r="O26" s="4"/>
    </row>
    <row r="27" spans="3:22" x14ac:dyDescent="0.2">
      <c r="J27" t="s">
        <v>38</v>
      </c>
      <c r="K27" s="4">
        <v>2</v>
      </c>
      <c r="L27" t="s">
        <v>122</v>
      </c>
      <c r="O27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Contents</vt:lpstr>
      <vt:lpstr>GP-0</vt:lpstr>
      <vt:lpstr>GP-1</vt:lpstr>
      <vt:lpstr>GP-2</vt:lpstr>
      <vt:lpstr>GP-3</vt:lpstr>
      <vt:lpstr>MOLP-1</vt:lpstr>
      <vt:lpstr>MOLP-2</vt:lpstr>
      <vt:lpstr>MOLP-3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Harper</dc:creator>
  <cp:lastModifiedBy>Michael Harper</cp:lastModifiedBy>
  <dcterms:created xsi:type="dcterms:W3CDTF">2018-03-25T23:16:25Z</dcterms:created>
  <dcterms:modified xsi:type="dcterms:W3CDTF">2020-04-22T22:13:14Z</dcterms:modified>
</cp:coreProperties>
</file>