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s\_A1=RedBook\A5=RedBook-PP-2016-2\OM-Red Book-Excel Spreadsheets-2016\"/>
    </mc:Choice>
  </mc:AlternateContent>
  <xr:revisionPtr revIDLastSave="0" documentId="13_ncr:1_{C5868FB1-EE59-4024-8156-88ED60E8174C}" xr6:coauthVersionLast="33" xr6:coauthVersionMax="33" xr10:uidLastSave="{00000000-0000-0000-0000-000000000000}"/>
  <bookViews>
    <workbookView xWindow="360" yWindow="72" windowWidth="11640" windowHeight="7428" xr2:uid="{00000000-000D-0000-FFFF-FFFF00000000}"/>
  </bookViews>
  <sheets>
    <sheet name="Introductory Examples" sheetId="11" r:id="rId1"/>
    <sheet name="Regression" sheetId="9" r:id="rId2"/>
    <sheet name="Seasonal Indexes" sheetId="8" r:id="rId3"/>
    <sheet name="Seasonal &amp; Continuous Trend" sheetId="1" r:id="rId4"/>
    <sheet name="Seasonal &amp; Step Trend" sheetId="4" r:id="rId5"/>
    <sheet name="Exponential Smoothing" sheetId="12" r:id="rId6"/>
    <sheet name="ES-Models" sheetId="13" r:id="rId7"/>
    <sheet name="Dampening" sheetId="14" r:id="rId8"/>
    <sheet name="Filtering" sheetId="15" r:id="rId9"/>
    <sheet name="Decomposition" sheetId="6" r:id="rId10"/>
  </sheets>
  <definedNames>
    <definedName name="_xlnm.Print_Area" localSheetId="7">Dampening!$A$1:$M$29</definedName>
    <definedName name="_xlnm.Print_Area" localSheetId="5">'Exponential Smoothing'!$A$1:$T$32</definedName>
    <definedName name="_xlnm.Print_Area" localSheetId="8">Filtering!$A$1:$N$29</definedName>
  </definedNames>
  <calcPr calcId="179017"/>
</workbook>
</file>

<file path=xl/calcChain.xml><?xml version="1.0" encoding="utf-8"?>
<calcChain xmlns="http://schemas.openxmlformats.org/spreadsheetml/2006/main">
  <c r="B95" i="15" l="1"/>
  <c r="B96" i="15" s="1"/>
  <c r="B97" i="15" s="1"/>
  <c r="B98" i="15" s="1"/>
  <c r="B99" i="15" s="1"/>
  <c r="B100" i="15" s="1"/>
  <c r="B101" i="15" s="1"/>
  <c r="B102" i="15" s="1"/>
  <c r="B86" i="15"/>
  <c r="B87" i="15" s="1"/>
  <c r="B77" i="15"/>
  <c r="B68" i="15"/>
  <c r="B69" i="15" s="1"/>
  <c r="B59" i="15"/>
  <c r="B50" i="15"/>
  <c r="B42" i="15"/>
  <c r="B41" i="15"/>
  <c r="B32" i="15"/>
  <c r="B33" i="15" s="1"/>
  <c r="B23" i="15"/>
  <c r="B14" i="15"/>
  <c r="B15" i="15" s="1"/>
  <c r="B5" i="15"/>
  <c r="B6" i="15" s="1"/>
  <c r="A5" i="15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B102" i="14"/>
  <c r="B101" i="14"/>
  <c r="B100" i="14"/>
  <c r="B99" i="14"/>
  <c r="B98" i="14"/>
  <c r="B97" i="14"/>
  <c r="B96" i="14"/>
  <c r="B95" i="14"/>
  <c r="B94" i="14"/>
  <c r="B93" i="14"/>
  <c r="B92" i="14"/>
  <c r="B91" i="14"/>
  <c r="B90" i="14"/>
  <c r="B89" i="14"/>
  <c r="B88" i="14"/>
  <c r="B87" i="14"/>
  <c r="B86" i="14"/>
  <c r="B85" i="14"/>
  <c r="B84" i="14"/>
  <c r="B83" i="14"/>
  <c r="B82" i="14"/>
  <c r="B81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A5" i="14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B4" i="14"/>
  <c r="G94" i="14" l="1"/>
  <c r="C61" i="14"/>
  <c r="C75" i="14"/>
  <c r="C26" i="14"/>
  <c r="E48" i="14"/>
  <c r="F52" i="14"/>
  <c r="D48" i="14"/>
  <c r="C59" i="14"/>
  <c r="E79" i="14"/>
  <c r="F44" i="14"/>
  <c r="D46" i="14"/>
  <c r="E47" i="14"/>
  <c r="B43" i="15"/>
  <c r="C34" i="14"/>
  <c r="G18" i="14"/>
  <c r="F21" i="14"/>
  <c r="C18" i="14"/>
  <c r="G62" i="14"/>
  <c r="E60" i="14"/>
  <c r="B7" i="15"/>
  <c r="B16" i="15"/>
  <c r="E14" i="14"/>
  <c r="E45" i="14"/>
  <c r="F96" i="14"/>
  <c r="F13" i="14"/>
  <c r="C10" i="14"/>
  <c r="F19" i="14"/>
  <c r="E22" i="14"/>
  <c r="G26" i="14"/>
  <c r="F29" i="14"/>
  <c r="G34" i="14"/>
  <c r="F37" i="14"/>
  <c r="C42" i="14"/>
  <c r="C49" i="14"/>
  <c r="D50" i="14"/>
  <c r="F64" i="14"/>
  <c r="E76" i="14"/>
  <c r="G78" i="14"/>
  <c r="C91" i="14"/>
  <c r="E92" i="14"/>
  <c r="B51" i="15"/>
  <c r="C8" i="14"/>
  <c r="D9" i="14"/>
  <c r="E8" i="14"/>
  <c r="F27" i="14"/>
  <c r="E30" i="14"/>
  <c r="E49" i="14"/>
  <c r="G51" i="14"/>
  <c r="D47" i="14"/>
  <c r="E63" i="14"/>
  <c r="B24" i="15"/>
  <c r="B78" i="15"/>
  <c r="B88" i="15"/>
  <c r="C96" i="15"/>
  <c r="F9" i="14"/>
  <c r="D7" i="14"/>
  <c r="C6" i="14"/>
  <c r="C77" i="14"/>
  <c r="E95" i="14"/>
  <c r="C93" i="14"/>
  <c r="E93" i="14"/>
  <c r="B34" i="15"/>
  <c r="B60" i="15"/>
  <c r="B70" i="15"/>
  <c r="C7" i="14"/>
  <c r="F35" i="14"/>
  <c r="E41" i="14"/>
  <c r="F80" i="14"/>
  <c r="G17" i="14"/>
  <c r="F16" i="14"/>
  <c r="E15" i="14"/>
  <c r="D14" i="14"/>
  <c r="C13" i="14"/>
  <c r="G11" i="14"/>
  <c r="D12" i="14"/>
  <c r="F14" i="14"/>
  <c r="D15" i="14"/>
  <c r="G16" i="14"/>
  <c r="E17" i="14"/>
  <c r="G25" i="14"/>
  <c r="F24" i="14"/>
  <c r="E23" i="14"/>
  <c r="D22" i="14"/>
  <c r="C21" i="14"/>
  <c r="G19" i="14"/>
  <c r="D20" i="14"/>
  <c r="F22" i="14"/>
  <c r="D23" i="14"/>
  <c r="G24" i="14"/>
  <c r="E25" i="14"/>
  <c r="G33" i="14"/>
  <c r="F32" i="14"/>
  <c r="E31" i="14"/>
  <c r="D30" i="14"/>
  <c r="C29" i="14"/>
  <c r="G27" i="14"/>
  <c r="D28" i="14"/>
  <c r="F30" i="14"/>
  <c r="D31" i="14"/>
  <c r="G32" i="14"/>
  <c r="E33" i="14"/>
  <c r="F40" i="14"/>
  <c r="E39" i="14"/>
  <c r="D38" i="14"/>
  <c r="C37" i="14"/>
  <c r="G35" i="14"/>
  <c r="D36" i="14"/>
  <c r="F38" i="14"/>
  <c r="D39" i="14"/>
  <c r="G41" i="14"/>
  <c r="G42" i="14"/>
  <c r="G43" i="14"/>
  <c r="G60" i="14"/>
  <c r="F59" i="14"/>
  <c r="E58" i="14"/>
  <c r="D57" i="14"/>
  <c r="C56" i="14"/>
  <c r="D56" i="14"/>
  <c r="G57" i="14"/>
  <c r="F70" i="14"/>
  <c r="D68" i="14"/>
  <c r="G71" i="14"/>
  <c r="D66" i="14"/>
  <c r="G67" i="14"/>
  <c r="F68" i="14"/>
  <c r="G76" i="14"/>
  <c r="F75" i="14"/>
  <c r="E74" i="14"/>
  <c r="D73" i="14"/>
  <c r="C72" i="14"/>
  <c r="D72" i="14"/>
  <c r="G73" i="14"/>
  <c r="F86" i="14"/>
  <c r="D84" i="14"/>
  <c r="G87" i="14"/>
  <c r="D82" i="14"/>
  <c r="G83" i="14"/>
  <c r="F84" i="14"/>
  <c r="G92" i="14"/>
  <c r="F91" i="14"/>
  <c r="E90" i="14"/>
  <c r="D89" i="14"/>
  <c r="C88" i="14"/>
  <c r="D88" i="14"/>
  <c r="G89" i="14"/>
  <c r="E9" i="14"/>
  <c r="E10" i="14"/>
  <c r="C11" i="14"/>
  <c r="E12" i="14"/>
  <c r="D13" i="14"/>
  <c r="G14" i="14"/>
  <c r="F15" i="14"/>
  <c r="C16" i="14"/>
  <c r="F17" i="14"/>
  <c r="E18" i="14"/>
  <c r="C19" i="14"/>
  <c r="E20" i="14"/>
  <c r="D21" i="14"/>
  <c r="G22" i="14"/>
  <c r="F23" i="14"/>
  <c r="C24" i="14"/>
  <c r="F25" i="14"/>
  <c r="E26" i="14"/>
  <c r="C27" i="14"/>
  <c r="E28" i="14"/>
  <c r="D29" i="14"/>
  <c r="G30" i="14"/>
  <c r="F31" i="14"/>
  <c r="C32" i="14"/>
  <c r="F33" i="14"/>
  <c r="E34" i="14"/>
  <c r="C35" i="14"/>
  <c r="E36" i="14"/>
  <c r="D37" i="14"/>
  <c r="G44" i="14"/>
  <c r="F43" i="14"/>
  <c r="E42" i="14"/>
  <c r="D41" i="14"/>
  <c r="G38" i="14"/>
  <c r="F39" i="14"/>
  <c r="C40" i="14"/>
  <c r="F46" i="14"/>
  <c r="D44" i="14"/>
  <c r="G48" i="14"/>
  <c r="F47" i="14"/>
  <c r="E46" i="14"/>
  <c r="D45" i="14"/>
  <c r="C44" i="14"/>
  <c r="F45" i="14"/>
  <c r="G46" i="14"/>
  <c r="F49" i="14"/>
  <c r="F50" i="14"/>
  <c r="E57" i="14"/>
  <c r="C54" i="14"/>
  <c r="D55" i="14"/>
  <c r="E61" i="14"/>
  <c r="G69" i="14"/>
  <c r="E67" i="14"/>
  <c r="C66" i="14"/>
  <c r="F69" i="14"/>
  <c r="D67" i="14"/>
  <c r="C65" i="14"/>
  <c r="F65" i="14"/>
  <c r="F66" i="14"/>
  <c r="E73" i="14"/>
  <c r="C70" i="14"/>
  <c r="D71" i="14"/>
  <c r="E77" i="14"/>
  <c r="G85" i="14"/>
  <c r="E83" i="14"/>
  <c r="C82" i="14"/>
  <c r="F85" i="14"/>
  <c r="D83" i="14"/>
  <c r="C81" i="14"/>
  <c r="F81" i="14"/>
  <c r="F82" i="14"/>
  <c r="E89" i="14"/>
  <c r="C86" i="14"/>
  <c r="D87" i="14"/>
  <c r="F10" i="14"/>
  <c r="D11" i="14"/>
  <c r="G12" i="14"/>
  <c r="E13" i="14"/>
  <c r="C14" i="14"/>
  <c r="G21" i="14"/>
  <c r="F20" i="14"/>
  <c r="E19" i="14"/>
  <c r="D18" i="14"/>
  <c r="C17" i="14"/>
  <c r="G15" i="14"/>
  <c r="D16" i="14"/>
  <c r="F18" i="14"/>
  <c r="D19" i="14"/>
  <c r="G20" i="14"/>
  <c r="E21" i="14"/>
  <c r="C22" i="14"/>
  <c r="G29" i="14"/>
  <c r="F28" i="14"/>
  <c r="E27" i="14"/>
  <c r="D26" i="14"/>
  <c r="C25" i="14"/>
  <c r="G23" i="14"/>
  <c r="D24" i="14"/>
  <c r="F26" i="14"/>
  <c r="D27" i="14"/>
  <c r="G28" i="14"/>
  <c r="E29" i="14"/>
  <c r="C30" i="14"/>
  <c r="G37" i="14"/>
  <c r="F36" i="14"/>
  <c r="E35" i="14"/>
  <c r="D34" i="14"/>
  <c r="C33" i="14"/>
  <c r="G31" i="14"/>
  <c r="D32" i="14"/>
  <c r="F34" i="14"/>
  <c r="D35" i="14"/>
  <c r="G36" i="14"/>
  <c r="E37" i="14"/>
  <c r="C38" i="14"/>
  <c r="G45" i="14"/>
  <c r="E43" i="14"/>
  <c r="G39" i="14"/>
  <c r="D40" i="14"/>
  <c r="C41" i="14"/>
  <c r="D42" i="14"/>
  <c r="C43" i="14"/>
  <c r="F48" i="14"/>
  <c r="G50" i="14"/>
  <c r="G52" i="14"/>
  <c r="F51" i="14"/>
  <c r="E50" i="14"/>
  <c r="D49" i="14"/>
  <c r="C48" i="14"/>
  <c r="G47" i="14"/>
  <c r="G49" i="14"/>
  <c r="F56" i="14"/>
  <c r="C53" i="14"/>
  <c r="G54" i="14"/>
  <c r="E55" i="14"/>
  <c r="F62" i="14"/>
  <c r="D60" i="14"/>
  <c r="G63" i="14"/>
  <c r="D58" i="14"/>
  <c r="G59" i="14"/>
  <c r="F60" i="14"/>
  <c r="G68" i="14"/>
  <c r="F67" i="14"/>
  <c r="E66" i="14"/>
  <c r="D65" i="14"/>
  <c r="C64" i="14"/>
  <c r="D64" i="14"/>
  <c r="G65" i="14"/>
  <c r="F72" i="14"/>
  <c r="C69" i="14"/>
  <c r="G70" i="14"/>
  <c r="E71" i="14"/>
  <c r="F78" i="14"/>
  <c r="D76" i="14"/>
  <c r="G79" i="14"/>
  <c r="D74" i="14"/>
  <c r="G75" i="14"/>
  <c r="F76" i="14"/>
  <c r="G84" i="14"/>
  <c r="F83" i="14"/>
  <c r="E82" i="14"/>
  <c r="D81" i="14"/>
  <c r="C80" i="14"/>
  <c r="D80" i="14"/>
  <c r="G81" i="14"/>
  <c r="F88" i="14"/>
  <c r="C85" i="14"/>
  <c r="G86" i="14"/>
  <c r="E87" i="14"/>
  <c r="F94" i="14"/>
  <c r="D92" i="14"/>
  <c r="G95" i="14"/>
  <c r="D90" i="14"/>
  <c r="G91" i="14"/>
  <c r="F92" i="14"/>
  <c r="C96" i="14"/>
  <c r="D96" i="14"/>
  <c r="G13" i="14"/>
  <c r="F12" i="14"/>
  <c r="E11" i="14"/>
  <c r="D10" i="14"/>
  <c r="D8" i="14"/>
  <c r="C9" i="14"/>
  <c r="G10" i="14"/>
  <c r="F11" i="14"/>
  <c r="C12" i="14"/>
  <c r="C15" i="14"/>
  <c r="E16" i="14"/>
  <c r="D17" i="14"/>
  <c r="C20" i="14"/>
  <c r="C23" i="14"/>
  <c r="E24" i="14"/>
  <c r="D25" i="14"/>
  <c r="C28" i="14"/>
  <c r="C31" i="14"/>
  <c r="E32" i="14"/>
  <c r="D33" i="14"/>
  <c r="G40" i="14"/>
  <c r="C36" i="14"/>
  <c r="E38" i="14"/>
  <c r="C39" i="14"/>
  <c r="E40" i="14"/>
  <c r="F41" i="14"/>
  <c r="F42" i="14"/>
  <c r="D43" i="14"/>
  <c r="E44" i="14"/>
  <c r="C45" i="14"/>
  <c r="C46" i="14"/>
  <c r="G53" i="14"/>
  <c r="E51" i="14"/>
  <c r="C50" i="14"/>
  <c r="F53" i="14"/>
  <c r="D51" i="14"/>
  <c r="F54" i="14"/>
  <c r="D52" i="14"/>
  <c r="G55" i="14"/>
  <c r="G56" i="14"/>
  <c r="F55" i="14"/>
  <c r="E54" i="14"/>
  <c r="D53" i="14"/>
  <c r="C52" i="14"/>
  <c r="C51" i="14"/>
  <c r="E52" i="14"/>
  <c r="E53" i="14"/>
  <c r="G61" i="14"/>
  <c r="E59" i="14"/>
  <c r="C58" i="14"/>
  <c r="F61" i="14"/>
  <c r="D59" i="14"/>
  <c r="C57" i="14"/>
  <c r="F57" i="14"/>
  <c r="F58" i="14"/>
  <c r="E65" i="14"/>
  <c r="C62" i="14"/>
  <c r="D63" i="14"/>
  <c r="C67" i="14"/>
  <c r="E68" i="14"/>
  <c r="E69" i="14"/>
  <c r="G77" i="14"/>
  <c r="E75" i="14"/>
  <c r="C74" i="14"/>
  <c r="F77" i="14"/>
  <c r="D75" i="14"/>
  <c r="C73" i="14"/>
  <c r="F73" i="14"/>
  <c r="F74" i="14"/>
  <c r="E81" i="14"/>
  <c r="C78" i="14"/>
  <c r="D79" i="14"/>
  <c r="C83" i="14"/>
  <c r="E84" i="14"/>
  <c r="E85" i="14"/>
  <c r="G93" i="14"/>
  <c r="E91" i="14"/>
  <c r="C90" i="14"/>
  <c r="F93" i="14"/>
  <c r="D91" i="14"/>
  <c r="C89" i="14"/>
  <c r="F89" i="14"/>
  <c r="F90" i="14"/>
  <c r="C95" i="14"/>
  <c r="C94" i="14"/>
  <c r="D95" i="14"/>
  <c r="D54" i="14"/>
  <c r="E56" i="14"/>
  <c r="G64" i="14"/>
  <c r="F63" i="14"/>
  <c r="E62" i="14"/>
  <c r="D61" i="14"/>
  <c r="C60" i="14"/>
  <c r="G58" i="14"/>
  <c r="D62" i="14"/>
  <c r="E64" i="14"/>
  <c r="G72" i="14"/>
  <c r="F71" i="14"/>
  <c r="E70" i="14"/>
  <c r="D69" i="14"/>
  <c r="C68" i="14"/>
  <c r="G66" i="14"/>
  <c r="D70" i="14"/>
  <c r="E72" i="14"/>
  <c r="G80" i="14"/>
  <c r="F79" i="14"/>
  <c r="E78" i="14"/>
  <c r="D77" i="14"/>
  <c r="C76" i="14"/>
  <c r="G74" i="14"/>
  <c r="D78" i="14"/>
  <c r="E80" i="14"/>
  <c r="G88" i="14"/>
  <c r="F87" i="14"/>
  <c r="E86" i="14"/>
  <c r="D85" i="14"/>
  <c r="C84" i="14"/>
  <c r="G82" i="14"/>
  <c r="D86" i="14"/>
  <c r="E88" i="14"/>
  <c r="G96" i="14"/>
  <c r="F95" i="14"/>
  <c r="E94" i="14"/>
  <c r="D93" i="14"/>
  <c r="C92" i="14"/>
  <c r="G90" i="14"/>
  <c r="D94" i="14"/>
  <c r="E96" i="14"/>
  <c r="C47" i="14"/>
  <c r="C55" i="14"/>
  <c r="C63" i="14"/>
  <c r="C71" i="14"/>
  <c r="C79" i="14"/>
  <c r="C87" i="14"/>
  <c r="B25" i="15" l="1"/>
  <c r="B89" i="15"/>
  <c r="B52" i="15"/>
  <c r="B8" i="15"/>
  <c r="B44" i="15"/>
  <c r="B71" i="15"/>
  <c r="B35" i="15"/>
  <c r="C33" i="15" s="1"/>
  <c r="B17" i="15"/>
  <c r="C87" i="15"/>
  <c r="B61" i="15"/>
  <c r="B79" i="15"/>
  <c r="C6" i="15"/>
  <c r="C42" i="15"/>
  <c r="B36" i="15" l="1"/>
  <c r="B53" i="15"/>
  <c r="C51" i="15"/>
  <c r="B62" i="15"/>
  <c r="B18" i="15"/>
  <c r="C16" i="15"/>
  <c r="B72" i="15"/>
  <c r="C60" i="15"/>
  <c r="C69" i="15"/>
  <c r="B9" i="15"/>
  <c r="B90" i="15"/>
  <c r="B80" i="15"/>
  <c r="C78" i="15"/>
  <c r="C15" i="15"/>
  <c r="C70" i="15"/>
  <c r="B45" i="15"/>
  <c r="B26" i="15"/>
  <c r="C24" i="15"/>
  <c r="B63" i="15" l="1"/>
  <c r="B81" i="15"/>
  <c r="B37" i="15"/>
  <c r="D34" i="15" s="1"/>
  <c r="B27" i="15"/>
  <c r="C25" i="15"/>
  <c r="B91" i="15"/>
  <c r="C88" i="15"/>
  <c r="C34" i="15"/>
  <c r="B54" i="15"/>
  <c r="B46" i="15"/>
  <c r="C44" i="15"/>
  <c r="C43" i="15"/>
  <c r="B10" i="15"/>
  <c r="C8" i="15"/>
  <c r="C7" i="15"/>
  <c r="B73" i="15"/>
  <c r="D70" i="15"/>
  <c r="B19" i="15"/>
  <c r="B74" i="15" l="1"/>
  <c r="C72" i="15" s="1"/>
  <c r="B38" i="15"/>
  <c r="D35" i="15"/>
  <c r="C36" i="15"/>
  <c r="C35" i="15"/>
  <c r="B82" i="15"/>
  <c r="C79" i="15"/>
  <c r="B64" i="15"/>
  <c r="C61" i="15"/>
  <c r="B20" i="15"/>
  <c r="C17" i="15"/>
  <c r="D16" i="15"/>
  <c r="B55" i="15"/>
  <c r="D52" i="15"/>
  <c r="B28" i="15"/>
  <c r="C26" i="15" s="1"/>
  <c r="C53" i="15"/>
  <c r="B11" i="15"/>
  <c r="D8" i="15"/>
  <c r="D7" i="15"/>
  <c r="D79" i="15"/>
  <c r="C71" i="15"/>
  <c r="B47" i="15"/>
  <c r="D43" i="15"/>
  <c r="C52" i="15"/>
  <c r="B92" i="15"/>
  <c r="C89" i="15"/>
  <c r="D88" i="15"/>
  <c r="C90" i="15"/>
  <c r="D25" i="15" l="1"/>
  <c r="B12" i="15"/>
  <c r="E13" i="15"/>
  <c r="D9" i="15"/>
  <c r="B29" i="15"/>
  <c r="B21" i="15"/>
  <c r="G22" i="15" s="1"/>
  <c r="C18" i="15"/>
  <c r="B65" i="15"/>
  <c r="C63" i="15"/>
  <c r="B83" i="15"/>
  <c r="C80" i="15"/>
  <c r="G11" i="15"/>
  <c r="C62" i="15"/>
  <c r="B93" i="15"/>
  <c r="E96" i="15" s="1"/>
  <c r="D91" i="15"/>
  <c r="D89" i="15"/>
  <c r="B48" i="15"/>
  <c r="C47" i="15" s="1"/>
  <c r="E47" i="15"/>
  <c r="D44" i="15"/>
  <c r="F50" i="15"/>
  <c r="G48" i="15"/>
  <c r="C45" i="15"/>
  <c r="C9" i="15"/>
  <c r="D61" i="15"/>
  <c r="B56" i="15"/>
  <c r="D53" i="15" s="1"/>
  <c r="C54" i="15"/>
  <c r="D17" i="15"/>
  <c r="C81" i="15"/>
  <c r="B39" i="15"/>
  <c r="E40" i="15" s="1"/>
  <c r="B75" i="15"/>
  <c r="E78" i="15"/>
  <c r="D71" i="15"/>
  <c r="F78" i="15"/>
  <c r="E42" i="15" l="1"/>
  <c r="D90" i="15"/>
  <c r="G91" i="15"/>
  <c r="C92" i="15"/>
  <c r="C21" i="15"/>
  <c r="E18" i="15"/>
  <c r="E24" i="15"/>
  <c r="D93" i="15"/>
  <c r="G21" i="15"/>
  <c r="D23" i="15"/>
  <c r="D22" i="15"/>
  <c r="G96" i="15"/>
  <c r="D48" i="15"/>
  <c r="G95" i="15"/>
  <c r="F95" i="15"/>
  <c r="D95" i="15"/>
  <c r="D19" i="15"/>
  <c r="E23" i="15"/>
  <c r="E91" i="15"/>
  <c r="E92" i="15"/>
  <c r="E17" i="15"/>
  <c r="D45" i="15"/>
  <c r="F92" i="15"/>
  <c r="E94" i="15"/>
  <c r="C94" i="15"/>
  <c r="G23" i="15"/>
  <c r="D20" i="15"/>
  <c r="E90" i="15"/>
  <c r="G94" i="15"/>
  <c r="E89" i="15"/>
  <c r="G20" i="15"/>
  <c r="G18" i="15"/>
  <c r="E16" i="15"/>
  <c r="C14" i="15"/>
  <c r="F17" i="15"/>
  <c r="D15" i="15"/>
  <c r="E14" i="15"/>
  <c r="G14" i="15"/>
  <c r="E12" i="15"/>
  <c r="C10" i="15"/>
  <c r="F14" i="15"/>
  <c r="F12" i="15"/>
  <c r="F15" i="15"/>
  <c r="E10" i="15"/>
  <c r="D11" i="15"/>
  <c r="E9" i="15"/>
  <c r="D12" i="15"/>
  <c r="G17" i="15"/>
  <c r="D78" i="15"/>
  <c r="C77" i="15"/>
  <c r="E79" i="15"/>
  <c r="G75" i="15"/>
  <c r="E73" i="15"/>
  <c r="F75" i="15"/>
  <c r="F73" i="15"/>
  <c r="E77" i="15"/>
  <c r="C73" i="15"/>
  <c r="E71" i="15"/>
  <c r="G76" i="15"/>
  <c r="F72" i="15"/>
  <c r="G74" i="15"/>
  <c r="E74" i="15"/>
  <c r="D76" i="15"/>
  <c r="G73" i="15"/>
  <c r="D73" i="15"/>
  <c r="F76" i="15"/>
  <c r="E72" i="15"/>
  <c r="E76" i="15"/>
  <c r="D72" i="15"/>
  <c r="F74" i="15"/>
  <c r="C75" i="15"/>
  <c r="G77" i="15"/>
  <c r="E75" i="15"/>
  <c r="D74" i="15"/>
  <c r="C74" i="15"/>
  <c r="F77" i="15"/>
  <c r="G78" i="15"/>
  <c r="F44" i="15"/>
  <c r="D42" i="15"/>
  <c r="C41" i="15"/>
  <c r="E43" i="15"/>
  <c r="G45" i="15"/>
  <c r="F38" i="15"/>
  <c r="D36" i="15"/>
  <c r="G38" i="15"/>
  <c r="D39" i="15"/>
  <c r="F39" i="15"/>
  <c r="E36" i="15"/>
  <c r="C39" i="15"/>
  <c r="F36" i="15"/>
  <c r="E37" i="15"/>
  <c r="G40" i="15"/>
  <c r="C37" i="15"/>
  <c r="F41" i="15"/>
  <c r="G43" i="15"/>
  <c r="F37" i="15"/>
  <c r="E39" i="15"/>
  <c r="E38" i="15"/>
  <c r="D38" i="15"/>
  <c r="G37" i="15"/>
  <c r="F42" i="15"/>
  <c r="E41" i="15"/>
  <c r="G41" i="15"/>
  <c r="D37" i="15"/>
  <c r="G42" i="15"/>
  <c r="F40" i="15"/>
  <c r="C38" i="15"/>
  <c r="E35" i="15"/>
  <c r="F43" i="15"/>
  <c r="G10" i="15"/>
  <c r="G15" i="15"/>
  <c r="E52" i="15"/>
  <c r="D51" i="15"/>
  <c r="C50" i="15"/>
  <c r="D49" i="15"/>
  <c r="E44" i="15"/>
  <c r="G50" i="15"/>
  <c r="E49" i="15"/>
  <c r="G47" i="15"/>
  <c r="C46" i="15"/>
  <c r="D47" i="15"/>
  <c r="F51" i="15"/>
  <c r="E48" i="15"/>
  <c r="F45" i="15"/>
  <c r="E46" i="15"/>
  <c r="C48" i="15"/>
  <c r="E50" i="15"/>
  <c r="G46" i="15"/>
  <c r="F46" i="15"/>
  <c r="D50" i="15"/>
  <c r="C12" i="15"/>
  <c r="E8" i="15"/>
  <c r="C11" i="15"/>
  <c r="F11" i="15"/>
  <c r="D14" i="15"/>
  <c r="C76" i="15"/>
  <c r="D40" i="15"/>
  <c r="C40" i="15"/>
  <c r="G44" i="15"/>
  <c r="B57" i="15"/>
  <c r="G54" i="15" s="1"/>
  <c r="F57" i="15"/>
  <c r="F58" i="15"/>
  <c r="F10" i="15"/>
  <c r="F47" i="15"/>
  <c r="F49" i="15"/>
  <c r="E45" i="15"/>
  <c r="C49" i="15"/>
  <c r="G16" i="15"/>
  <c r="F9" i="15"/>
  <c r="G89" i="15"/>
  <c r="B84" i="15"/>
  <c r="F80" i="15" s="1"/>
  <c r="F88" i="15"/>
  <c r="D80" i="15"/>
  <c r="E80" i="15"/>
  <c r="F83" i="15"/>
  <c r="D82" i="15"/>
  <c r="F86" i="15"/>
  <c r="D83" i="15"/>
  <c r="F81" i="15"/>
  <c r="E25" i="15"/>
  <c r="C23" i="15"/>
  <c r="D24" i="15"/>
  <c r="E19" i="15"/>
  <c r="F22" i="15"/>
  <c r="G19" i="15"/>
  <c r="C19" i="15"/>
  <c r="E20" i="15"/>
  <c r="D18" i="15"/>
  <c r="F19" i="15"/>
  <c r="F24" i="15"/>
  <c r="F20" i="15"/>
  <c r="F18" i="15"/>
  <c r="C20" i="15"/>
  <c r="D21" i="15"/>
  <c r="E22" i="15"/>
  <c r="B30" i="15"/>
  <c r="D29" i="15"/>
  <c r="D26" i="15"/>
  <c r="C27" i="15"/>
  <c r="F13" i="15"/>
  <c r="G13" i="15"/>
  <c r="C13" i="15"/>
  <c r="D75" i="15"/>
  <c r="D77" i="15"/>
  <c r="G39" i="15"/>
  <c r="D41" i="15"/>
  <c r="F21" i="15"/>
  <c r="C57" i="15"/>
  <c r="D13" i="15"/>
  <c r="G49" i="15"/>
  <c r="F48" i="15"/>
  <c r="D46" i="15"/>
  <c r="E51" i="15"/>
  <c r="C95" i="15"/>
  <c r="D96" i="15"/>
  <c r="E93" i="15"/>
  <c r="G92" i="15"/>
  <c r="F96" i="15"/>
  <c r="C93" i="15"/>
  <c r="F94" i="15"/>
  <c r="E95" i="15"/>
  <c r="F90" i="15"/>
  <c r="F91" i="15"/>
  <c r="C91" i="15"/>
  <c r="D94" i="15"/>
  <c r="G93" i="15"/>
  <c r="F93" i="15"/>
  <c r="D92" i="15"/>
  <c r="C83" i="15"/>
  <c r="E21" i="15"/>
  <c r="E11" i="15"/>
  <c r="D10" i="15"/>
  <c r="G82" i="15"/>
  <c r="B66" i="15"/>
  <c r="D68" i="15"/>
  <c r="D62" i="15"/>
  <c r="D65" i="15"/>
  <c r="F23" i="15"/>
  <c r="C22" i="15"/>
  <c r="E27" i="15"/>
  <c r="G12" i="15"/>
  <c r="F16" i="15"/>
  <c r="E15" i="15"/>
  <c r="E53" i="15" l="1"/>
  <c r="G57" i="15"/>
  <c r="C56" i="15"/>
  <c r="E58" i="15"/>
  <c r="G58" i="15"/>
  <c r="E57" i="15"/>
  <c r="G56" i="15"/>
  <c r="G59" i="15"/>
  <c r="E54" i="15"/>
  <c r="F54" i="15"/>
  <c r="D55" i="15"/>
  <c r="E56" i="15"/>
  <c r="C58" i="15"/>
  <c r="G52" i="15"/>
  <c r="F53" i="15"/>
  <c r="F60" i="15"/>
  <c r="D57" i="15"/>
  <c r="D59" i="15"/>
  <c r="G72" i="15"/>
  <c r="F71" i="15"/>
  <c r="E70" i="15"/>
  <c r="D69" i="15"/>
  <c r="C68" i="15"/>
  <c r="G66" i="15"/>
  <c r="E67" i="15"/>
  <c r="F66" i="15"/>
  <c r="G67" i="15"/>
  <c r="F68" i="15"/>
  <c r="G70" i="15"/>
  <c r="E63" i="15"/>
  <c r="C65" i="15"/>
  <c r="F67" i="15"/>
  <c r="F64" i="15"/>
  <c r="D66" i="15"/>
  <c r="F69" i="15"/>
  <c r="E68" i="15"/>
  <c r="F65" i="15"/>
  <c r="F63" i="15"/>
  <c r="E65" i="15"/>
  <c r="D67" i="15"/>
  <c r="C66" i="15"/>
  <c r="G68" i="15"/>
  <c r="E64" i="15"/>
  <c r="D63" i="15"/>
  <c r="G64" i="15"/>
  <c r="F35" i="15"/>
  <c r="D33" i="15"/>
  <c r="G36" i="15"/>
  <c r="E34" i="15"/>
  <c r="C32" i="15"/>
  <c r="G28" i="15"/>
  <c r="D31" i="15"/>
  <c r="E29" i="15"/>
  <c r="G29" i="15"/>
  <c r="G34" i="15"/>
  <c r="C28" i="15"/>
  <c r="F31" i="15"/>
  <c r="F28" i="15"/>
  <c r="F30" i="15"/>
  <c r="G31" i="15"/>
  <c r="G25" i="15"/>
  <c r="E32" i="15"/>
  <c r="E28" i="15"/>
  <c r="F27" i="15"/>
  <c r="G33" i="15"/>
  <c r="G24" i="15"/>
  <c r="E26" i="15"/>
  <c r="D30" i="15"/>
  <c r="G30" i="15"/>
  <c r="E31" i="15"/>
  <c r="F25" i="15"/>
  <c r="F61" i="15"/>
  <c r="C30" i="15"/>
  <c r="G26" i="15"/>
  <c r="G65" i="15"/>
  <c r="E66" i="15"/>
  <c r="E69" i="15"/>
  <c r="C67" i="15"/>
  <c r="D28" i="15"/>
  <c r="F29" i="15"/>
  <c r="D32" i="15"/>
  <c r="G90" i="15"/>
  <c r="F89" i="15"/>
  <c r="E88" i="15"/>
  <c r="D87" i="15"/>
  <c r="C86" i="15"/>
  <c r="G83" i="15"/>
  <c r="E81" i="15"/>
  <c r="G85" i="15"/>
  <c r="F82" i="15"/>
  <c r="E86" i="15"/>
  <c r="D81" i="15"/>
  <c r="F85" i="15"/>
  <c r="F84" i="15"/>
  <c r="C82" i="15"/>
  <c r="G80" i="15"/>
  <c r="F87" i="15"/>
  <c r="E83" i="15"/>
  <c r="G87" i="15"/>
  <c r="E85" i="15"/>
  <c r="F79" i="15"/>
  <c r="G62" i="15"/>
  <c r="F33" i="15"/>
  <c r="G69" i="15"/>
  <c r="C64" i="15"/>
  <c r="F70" i="15"/>
  <c r="C84" i="15"/>
  <c r="G32" i="15"/>
  <c r="C29" i="15"/>
  <c r="E33" i="15"/>
  <c r="F34" i="15"/>
  <c r="F26" i="15"/>
  <c r="G27" i="15"/>
  <c r="E84" i="15"/>
  <c r="G84" i="15"/>
  <c r="C85" i="15"/>
  <c r="F62" i="15"/>
  <c r="D60" i="15"/>
  <c r="G63" i="15"/>
  <c r="E61" i="15"/>
  <c r="C59" i="15"/>
  <c r="F55" i="15"/>
  <c r="G55" i="15"/>
  <c r="G51" i="15"/>
  <c r="E59" i="15"/>
  <c r="C55" i="15"/>
  <c r="G53" i="15"/>
  <c r="D58" i="15"/>
  <c r="G60" i="15"/>
  <c r="D27" i="15"/>
  <c r="E62" i="15"/>
  <c r="D64" i="15"/>
  <c r="G71" i="15"/>
  <c r="D85" i="15"/>
  <c r="G61" i="15"/>
  <c r="D84" i="15"/>
  <c r="E30" i="15"/>
  <c r="F32" i="15"/>
  <c r="G35" i="15"/>
  <c r="C31" i="15"/>
  <c r="G88" i="15"/>
  <c r="G86" i="15"/>
  <c r="E82" i="15"/>
  <c r="D86" i="15"/>
  <c r="E87" i="15"/>
  <c r="F52" i="15"/>
  <c r="D56" i="15"/>
  <c r="F59" i="15"/>
  <c r="D54" i="15"/>
  <c r="E55" i="15"/>
  <c r="F56" i="15"/>
  <c r="E60" i="15"/>
  <c r="G79" i="15"/>
  <c r="G81" i="15"/>
  <c r="K31" i="12" l="1"/>
  <c r="K30" i="12"/>
  <c r="K29" i="12"/>
  <c r="K28" i="12"/>
  <c r="K27" i="12"/>
  <c r="K26" i="12"/>
  <c r="K25" i="12"/>
  <c r="K24" i="12"/>
  <c r="K23" i="12"/>
  <c r="K22" i="12"/>
  <c r="K21" i="12"/>
  <c r="K20" i="12"/>
  <c r="K19" i="12"/>
  <c r="K18" i="12"/>
  <c r="K17" i="12"/>
  <c r="K16" i="12"/>
  <c r="K15" i="12"/>
  <c r="K14" i="12"/>
  <c r="L13" i="12"/>
  <c r="K13" i="12"/>
  <c r="M13" i="12" s="1"/>
  <c r="C13" i="12"/>
  <c r="D13" i="12" s="1"/>
  <c r="A13" i="12"/>
  <c r="J13" i="12" s="1"/>
  <c r="K12" i="12"/>
  <c r="J12" i="12"/>
  <c r="K11" i="12"/>
  <c r="J11" i="12"/>
  <c r="K10" i="12"/>
  <c r="J10" i="12"/>
  <c r="K9" i="12"/>
  <c r="L9" i="12" s="1"/>
  <c r="C9" i="12"/>
  <c r="B9" i="12"/>
  <c r="L8" i="12"/>
  <c r="M8" i="12" s="1"/>
  <c r="N14" i="12" l="1"/>
  <c r="O14" i="12" s="1"/>
  <c r="A14" i="12"/>
  <c r="C14" i="12"/>
  <c r="L14" i="12" l="1"/>
  <c r="M14" i="12" s="1"/>
  <c r="N15" i="12" s="1"/>
  <c r="A15" i="12"/>
  <c r="J14" i="12"/>
  <c r="C15" i="12"/>
  <c r="D14" i="12"/>
  <c r="J15" i="12" l="1"/>
  <c r="A16" i="12"/>
  <c r="L15" i="12"/>
  <c r="O15" i="12"/>
  <c r="D15" i="12"/>
  <c r="C16" i="12"/>
  <c r="J16" i="12" l="1"/>
  <c r="A17" i="12"/>
  <c r="D16" i="12"/>
  <c r="C17" i="12"/>
  <c r="M15" i="12"/>
  <c r="N16" i="12" s="1"/>
  <c r="A18" i="12" l="1"/>
  <c r="J17" i="12"/>
  <c r="O16" i="12"/>
  <c r="L16" i="12"/>
  <c r="D17" i="12"/>
  <c r="C18" i="12"/>
  <c r="A19" i="12" l="1"/>
  <c r="J18" i="12"/>
  <c r="C19" i="12"/>
  <c r="D18" i="12"/>
  <c r="M16" i="12"/>
  <c r="N17" i="12"/>
  <c r="A20" i="12" l="1"/>
  <c r="J19" i="12"/>
  <c r="D19" i="12"/>
  <c r="C20" i="12"/>
  <c r="L17" i="12"/>
  <c r="O17" i="12"/>
  <c r="J20" i="12" l="1"/>
  <c r="A21" i="12"/>
  <c r="M17" i="12"/>
  <c r="N18" i="12" s="1"/>
  <c r="D20" i="12"/>
  <c r="C21" i="12"/>
  <c r="A22" i="12" l="1"/>
  <c r="J21" i="12"/>
  <c r="O18" i="12"/>
  <c r="L18" i="12"/>
  <c r="D21" i="12"/>
  <c r="C22" i="12"/>
  <c r="J22" i="12" l="1"/>
  <c r="A23" i="12"/>
  <c r="C23" i="12"/>
  <c r="D22" i="12"/>
  <c r="M18" i="12"/>
  <c r="N19" i="12" s="1"/>
  <c r="J23" i="12" l="1"/>
  <c r="A24" i="12"/>
  <c r="L19" i="12"/>
  <c r="O19" i="12"/>
  <c r="D23" i="12"/>
  <c r="C24" i="12"/>
  <c r="J24" i="12" l="1"/>
  <c r="A25" i="12"/>
  <c r="D24" i="12"/>
  <c r="C25" i="12"/>
  <c r="M19" i="12"/>
  <c r="N20" i="12" s="1"/>
  <c r="A26" i="12" l="1"/>
  <c r="J25" i="12"/>
  <c r="D25" i="12"/>
  <c r="C26" i="12"/>
  <c r="L20" i="12"/>
  <c r="O20" i="12"/>
  <c r="A27" i="12" l="1"/>
  <c r="J26" i="12"/>
  <c r="M20" i="12"/>
  <c r="N21" i="12"/>
  <c r="C27" i="12"/>
  <c r="D26" i="12"/>
  <c r="A28" i="12" l="1"/>
  <c r="J27" i="12"/>
  <c r="L21" i="12"/>
  <c r="O21" i="12"/>
  <c r="D27" i="12"/>
  <c r="C28" i="12"/>
  <c r="J28" i="12" l="1"/>
  <c r="A29" i="12"/>
  <c r="M21" i="12"/>
  <c r="N22" i="12" s="1"/>
  <c r="D28" i="12"/>
  <c r="C29" i="12"/>
  <c r="J29" i="12" l="1"/>
  <c r="A30" i="12"/>
  <c r="O22" i="12"/>
  <c r="L22" i="12"/>
  <c r="D29" i="12"/>
  <c r="C30" i="12"/>
  <c r="J30" i="12" l="1"/>
  <c r="A31" i="12"/>
  <c r="M22" i="12"/>
  <c r="N23" i="12" s="1"/>
  <c r="D30" i="12"/>
  <c r="C31" i="12"/>
  <c r="J31" i="12" l="1"/>
  <c r="A32" i="12"/>
  <c r="J32" i="12" s="1"/>
  <c r="L23" i="12"/>
  <c r="O23" i="12"/>
  <c r="D31" i="12"/>
  <c r="C32" i="12"/>
  <c r="M23" i="12" l="1"/>
  <c r="N24" i="12" s="1"/>
  <c r="O24" i="12" l="1"/>
  <c r="L24" i="12"/>
  <c r="M24" i="12" l="1"/>
  <c r="N25" i="12"/>
  <c r="L25" i="12" l="1"/>
  <c r="O25" i="12"/>
  <c r="M25" i="12" l="1"/>
  <c r="N26" i="12" s="1"/>
  <c r="O26" i="12" l="1"/>
  <c r="L26" i="12"/>
  <c r="M26" i="12" l="1"/>
  <c r="N27" i="12" s="1"/>
  <c r="O27" i="12" l="1"/>
  <c r="L27" i="12"/>
  <c r="M27" i="12" l="1"/>
  <c r="N28" i="12" s="1"/>
  <c r="L28" i="12" l="1"/>
  <c r="O28" i="12"/>
  <c r="M28" i="12" l="1"/>
  <c r="N29" i="12" s="1"/>
  <c r="O29" i="12" l="1"/>
  <c r="L29" i="12"/>
  <c r="M29" i="12" l="1"/>
  <c r="N30" i="12" s="1"/>
  <c r="O30" i="12" l="1"/>
  <c r="L30" i="12"/>
  <c r="M30" i="12" l="1"/>
  <c r="N31" i="12" s="1"/>
  <c r="L31" i="12" l="1"/>
  <c r="O31" i="12"/>
  <c r="M31" i="12" l="1"/>
  <c r="N32" i="12" s="1"/>
  <c r="AA7" i="11" l="1"/>
  <c r="AB7" i="11"/>
  <c r="AC7" i="11"/>
  <c r="Z7" i="11"/>
  <c r="W5" i="11"/>
  <c r="W4" i="11"/>
  <c r="K5" i="11"/>
  <c r="J5" i="11"/>
  <c r="AB5" i="9"/>
  <c r="AB4" i="9"/>
  <c r="K5" i="9"/>
  <c r="K4" i="9"/>
  <c r="O5" i="9" s="1"/>
  <c r="C22" i="8"/>
  <c r="D22" i="8"/>
  <c r="D25" i="8" s="1"/>
  <c r="E22" i="8"/>
  <c r="B23" i="8"/>
  <c r="C23" i="8"/>
  <c r="D23" i="8"/>
  <c r="E23" i="8"/>
  <c r="B24" i="8"/>
  <c r="C24" i="8"/>
  <c r="D24" i="8"/>
  <c r="E24" i="8"/>
  <c r="B22" i="8"/>
  <c r="C4" i="8"/>
  <c r="D4" i="8" s="1"/>
  <c r="E4" i="8" s="1"/>
  <c r="F4" i="8" s="1"/>
  <c r="G4" i="8" s="1"/>
  <c r="H4" i="8" s="1"/>
  <c r="I4" i="8" s="1"/>
  <c r="J4" i="8" s="1"/>
  <c r="K4" i="8" s="1"/>
  <c r="L4" i="8" s="1"/>
  <c r="M4" i="8" s="1"/>
  <c r="M4" i="4"/>
  <c r="B4" i="4" s="1"/>
  <c r="M5" i="4"/>
  <c r="B5" i="4" s="1"/>
  <c r="M6" i="4"/>
  <c r="B6" i="4" s="1"/>
  <c r="M3" i="4"/>
  <c r="B3" i="4" s="1"/>
  <c r="M3" i="1"/>
  <c r="B3" i="1" s="1"/>
  <c r="C59" i="6"/>
  <c r="D59" i="6" s="1"/>
  <c r="C58" i="6"/>
  <c r="D58" i="6" s="1"/>
  <c r="C57" i="6"/>
  <c r="D57" i="6" s="1"/>
  <c r="C56" i="6"/>
  <c r="D56" i="6" s="1"/>
  <c r="C55" i="6"/>
  <c r="D55" i="6" s="1"/>
  <c r="C54" i="6"/>
  <c r="D54" i="6" s="1"/>
  <c r="C53" i="6"/>
  <c r="D53" i="6" s="1"/>
  <c r="C52" i="6"/>
  <c r="D52" i="6" s="1"/>
  <c r="C51" i="6"/>
  <c r="D51" i="6" s="1"/>
  <c r="C50" i="6"/>
  <c r="D50" i="6" s="1"/>
  <c r="C49" i="6"/>
  <c r="D49" i="6" s="1"/>
  <c r="C48" i="6"/>
  <c r="D48" i="6" s="1"/>
  <c r="C47" i="6"/>
  <c r="D47" i="6" s="1"/>
  <c r="C46" i="6"/>
  <c r="D46" i="6" s="1"/>
  <c r="C45" i="6"/>
  <c r="D45" i="6" s="1"/>
  <c r="D44" i="6"/>
  <c r="C44" i="6"/>
  <c r="C43" i="6"/>
  <c r="D43" i="6" s="1"/>
  <c r="C42" i="6"/>
  <c r="D42" i="6" s="1"/>
  <c r="C41" i="6"/>
  <c r="D41" i="6" s="1"/>
  <c r="C40" i="6"/>
  <c r="D40" i="6" s="1"/>
  <c r="E39" i="6"/>
  <c r="E40" i="6" s="1"/>
  <c r="F40" i="6" s="1"/>
  <c r="H40" i="6" s="1"/>
  <c r="C39" i="6"/>
  <c r="D39" i="6" s="1"/>
  <c r="E38" i="6"/>
  <c r="F38" i="6" s="1"/>
  <c r="H38" i="6" s="1"/>
  <c r="C38" i="6"/>
  <c r="D38" i="6" s="1"/>
  <c r="F37" i="6"/>
  <c r="H37" i="6" s="1"/>
  <c r="C37" i="6"/>
  <c r="D37" i="6" s="1"/>
  <c r="C36" i="6"/>
  <c r="D36" i="6" s="1"/>
  <c r="C35" i="6"/>
  <c r="D35" i="6" s="1"/>
  <c r="C34" i="6"/>
  <c r="D34" i="6" s="1"/>
  <c r="C33" i="6"/>
  <c r="D33" i="6" s="1"/>
  <c r="F32" i="6"/>
  <c r="G32" i="6" s="1"/>
  <c r="C32" i="6"/>
  <c r="D32" i="6" s="1"/>
  <c r="F31" i="6"/>
  <c r="G31" i="6" s="1"/>
  <c r="C31" i="6"/>
  <c r="D31" i="6" s="1"/>
  <c r="F30" i="6"/>
  <c r="G30" i="6" s="1"/>
  <c r="C30" i="6"/>
  <c r="D30" i="6" s="1"/>
  <c r="F29" i="6"/>
  <c r="G29" i="6" s="1"/>
  <c r="C29" i="6"/>
  <c r="D29" i="6" s="1"/>
  <c r="F28" i="6"/>
  <c r="G28" i="6" s="1"/>
  <c r="C28" i="6"/>
  <c r="D28" i="6" s="1"/>
  <c r="F27" i="6"/>
  <c r="G27" i="6" s="1"/>
  <c r="C27" i="6"/>
  <c r="D27" i="6" s="1"/>
  <c r="F26" i="6"/>
  <c r="G26" i="6" s="1"/>
  <c r="C26" i="6"/>
  <c r="D26" i="6" s="1"/>
  <c r="F25" i="6"/>
  <c r="G25" i="6" s="1"/>
  <c r="C25" i="6"/>
  <c r="D25" i="6" s="1"/>
  <c r="F24" i="6"/>
  <c r="G24" i="6" s="1"/>
  <c r="C24" i="6"/>
  <c r="D24" i="6" s="1"/>
  <c r="F23" i="6"/>
  <c r="G23" i="6" s="1"/>
  <c r="C23" i="6"/>
  <c r="D23" i="6" s="1"/>
  <c r="F22" i="6"/>
  <c r="G22" i="6" s="1"/>
  <c r="C22" i="6"/>
  <c r="D22" i="6" s="1"/>
  <c r="F21" i="6"/>
  <c r="G21" i="6" s="1"/>
  <c r="C21" i="6"/>
  <c r="D21" i="6" s="1"/>
  <c r="C20" i="6"/>
  <c r="D20" i="6" s="1"/>
  <c r="C19" i="6"/>
  <c r="D19" i="6" s="1"/>
  <c r="C18" i="6"/>
  <c r="D18" i="6" s="1"/>
  <c r="C17" i="6"/>
  <c r="D17" i="6" s="1"/>
  <c r="C16" i="6"/>
  <c r="D16" i="6" s="1"/>
  <c r="C15" i="6"/>
  <c r="D15" i="6" s="1"/>
  <c r="C14" i="6"/>
  <c r="D14" i="6" s="1"/>
  <c r="C13" i="6"/>
  <c r="D13" i="6" s="1"/>
  <c r="C12" i="6"/>
  <c r="D12" i="6" s="1"/>
  <c r="A7" i="6"/>
  <c r="A8" i="6" s="1"/>
  <c r="A9" i="6" s="1"/>
  <c r="A10" i="6" s="1"/>
  <c r="A11" i="6" s="1"/>
  <c r="A12" i="6" s="1"/>
  <c r="E25" i="8" l="1"/>
  <c r="C25" i="8"/>
  <c r="N5" i="9"/>
  <c r="B25" i="8"/>
  <c r="F25" i="8" s="1"/>
  <c r="E26" i="8" s="1"/>
  <c r="E41" i="6"/>
  <c r="E42" i="6" s="1"/>
  <c r="F39" i="6"/>
  <c r="H39" i="6" s="1"/>
  <c r="AF5" i="9"/>
  <c r="AE5" i="9"/>
  <c r="A13" i="6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F16" i="6"/>
  <c r="F41" i="6" l="1"/>
  <c r="H41" i="6" s="1"/>
  <c r="F17" i="6"/>
  <c r="F42" i="6"/>
  <c r="H42" i="6" s="1"/>
  <c r="E43" i="6"/>
  <c r="F26" i="8"/>
  <c r="C26" i="8"/>
  <c r="D26" i="8"/>
  <c r="B26" i="8"/>
  <c r="E44" i="6" l="1"/>
  <c r="F43" i="6"/>
  <c r="H43" i="6" s="1"/>
  <c r="F44" i="6" l="1"/>
  <c r="H44" i="6" s="1"/>
  <c r="E45" i="6"/>
  <c r="E46" i="6" l="1"/>
  <c r="F45" i="6"/>
  <c r="H45" i="6" s="1"/>
  <c r="F46" i="6" l="1"/>
  <c r="H46" i="6" s="1"/>
  <c r="E47" i="6"/>
  <c r="E48" i="6" l="1"/>
  <c r="F48" i="6" s="1"/>
  <c r="H48" i="6" s="1"/>
  <c r="F47" i="6"/>
  <c r="H47" i="6" s="1"/>
  <c r="L10" i="4" l="1"/>
  <c r="L9" i="4"/>
  <c r="L8" i="4"/>
  <c r="L7" i="4"/>
  <c r="A4" i="4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E19" i="4"/>
  <c r="E30" i="4" s="1"/>
  <c r="E19" i="1"/>
  <c r="L8" i="1"/>
  <c r="L12" i="1" s="1"/>
  <c r="L16" i="1" s="1"/>
  <c r="L20" i="1" s="1"/>
  <c r="L24" i="1" s="1"/>
  <c r="L9" i="1"/>
  <c r="L13" i="1" s="1"/>
  <c r="L17" i="1" s="1"/>
  <c r="L21" i="1" s="1"/>
  <c r="L25" i="1" s="1"/>
  <c r="L10" i="1"/>
  <c r="L14" i="1"/>
  <c r="L18" i="1" s="1"/>
  <c r="L22" i="1" s="1"/>
  <c r="L26" i="1" s="1"/>
  <c r="L7" i="1"/>
  <c r="L11" i="1" s="1"/>
  <c r="L15" i="1" s="1"/>
  <c r="L19" i="1" s="1"/>
  <c r="L23" i="1" s="1"/>
  <c r="K4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L11" i="4" l="1"/>
  <c r="M7" i="4"/>
  <c r="B7" i="4" s="1"/>
  <c r="L12" i="4"/>
  <c r="M8" i="4"/>
  <c r="B8" i="4" s="1"/>
  <c r="M4" i="1"/>
  <c r="B4" i="1" s="1"/>
  <c r="F19" i="1" s="1"/>
  <c r="L13" i="4"/>
  <c r="M9" i="4"/>
  <c r="B9" i="4" s="1"/>
  <c r="L14" i="4"/>
  <c r="M10" i="4"/>
  <c r="B10" i="4" s="1"/>
  <c r="G19" i="4"/>
  <c r="G30" i="4" s="1"/>
  <c r="F19" i="4"/>
  <c r="F30" i="4" s="1"/>
  <c r="K5" i="1"/>
  <c r="M5" i="1" s="1"/>
  <c r="B5" i="1" s="1"/>
  <c r="L17" i="4" l="1"/>
  <c r="M13" i="4"/>
  <c r="B13" i="4" s="1"/>
  <c r="L16" i="4"/>
  <c r="M12" i="4"/>
  <c r="B12" i="4" s="1"/>
  <c r="L18" i="4"/>
  <c r="M14" i="4"/>
  <c r="B14" i="4" s="1"/>
  <c r="L15" i="4"/>
  <c r="M11" i="4"/>
  <c r="B11" i="4" s="1"/>
  <c r="H19" i="4"/>
  <c r="H30" i="4" s="1"/>
  <c r="K6" i="1"/>
  <c r="M6" i="1" s="1"/>
  <c r="B6" i="1" s="1"/>
  <c r="G19" i="1"/>
  <c r="L19" i="4" l="1"/>
  <c r="M15" i="4"/>
  <c r="B15" i="4" s="1"/>
  <c r="L20" i="4"/>
  <c r="M16" i="4"/>
  <c r="B16" i="4" s="1"/>
  <c r="L22" i="4"/>
  <c r="M18" i="4"/>
  <c r="B18" i="4" s="1"/>
  <c r="L21" i="4"/>
  <c r="M17" i="4"/>
  <c r="B17" i="4" s="1"/>
  <c r="E20" i="4"/>
  <c r="E31" i="4" s="1"/>
  <c r="K7" i="1"/>
  <c r="M7" i="1" s="1"/>
  <c r="B7" i="1" s="1"/>
  <c r="H19" i="1"/>
  <c r="L25" i="4" l="1"/>
  <c r="M25" i="4" s="1"/>
  <c r="B25" i="4" s="1"/>
  <c r="M21" i="4"/>
  <c r="B21" i="4" s="1"/>
  <c r="L24" i="4"/>
  <c r="M24" i="4" s="1"/>
  <c r="B24" i="4" s="1"/>
  <c r="M20" i="4"/>
  <c r="B20" i="4" s="1"/>
  <c r="L26" i="4"/>
  <c r="M26" i="4" s="1"/>
  <c r="B26" i="4" s="1"/>
  <c r="M22" i="4"/>
  <c r="B22" i="4" s="1"/>
  <c r="L23" i="4"/>
  <c r="M23" i="4" s="1"/>
  <c r="B23" i="4" s="1"/>
  <c r="M19" i="4"/>
  <c r="B19" i="4" s="1"/>
  <c r="F20" i="4"/>
  <c r="F31" i="4" s="1"/>
  <c r="K8" i="1"/>
  <c r="M8" i="1" s="1"/>
  <c r="B8" i="1" s="1"/>
  <c r="E20" i="1"/>
  <c r="G20" i="4" l="1"/>
  <c r="G31" i="4" s="1"/>
  <c r="K9" i="1"/>
  <c r="M9" i="1" s="1"/>
  <c r="B9" i="1" s="1"/>
  <c r="F20" i="1"/>
  <c r="H20" i="4" l="1"/>
  <c r="H31" i="4" s="1"/>
  <c r="K10" i="1"/>
  <c r="M10" i="1" s="1"/>
  <c r="B10" i="1" s="1"/>
  <c r="G20" i="1"/>
  <c r="E21" i="4" l="1"/>
  <c r="E32" i="4" s="1"/>
  <c r="K11" i="1"/>
  <c r="M11" i="1" s="1"/>
  <c r="B11" i="1" s="1"/>
  <c r="H20" i="1"/>
  <c r="F21" i="4" l="1"/>
  <c r="F32" i="4" s="1"/>
  <c r="K12" i="1"/>
  <c r="M12" i="1" s="1"/>
  <c r="B12" i="1" s="1"/>
  <c r="E21" i="1"/>
  <c r="G21" i="4" l="1"/>
  <c r="G32" i="4" s="1"/>
  <c r="K13" i="1"/>
  <c r="M13" i="1" s="1"/>
  <c r="B13" i="1" s="1"/>
  <c r="F21" i="1"/>
  <c r="H21" i="4" l="1"/>
  <c r="H32" i="4" s="1"/>
  <c r="K14" i="1"/>
  <c r="M14" i="1" s="1"/>
  <c r="B14" i="1" s="1"/>
  <c r="G21" i="1"/>
  <c r="E22" i="4" l="1"/>
  <c r="E33" i="4" s="1"/>
  <c r="K15" i="1"/>
  <c r="M15" i="1" s="1"/>
  <c r="B15" i="1" s="1"/>
  <c r="H21" i="1"/>
  <c r="F22" i="4" l="1"/>
  <c r="F33" i="4" s="1"/>
  <c r="K16" i="1"/>
  <c r="M16" i="1" s="1"/>
  <c r="B16" i="1" s="1"/>
  <c r="E22" i="1"/>
  <c r="G22" i="4" l="1"/>
  <c r="G33" i="4" s="1"/>
  <c r="K17" i="1"/>
  <c r="M17" i="1" s="1"/>
  <c r="B17" i="1" s="1"/>
  <c r="F22" i="1"/>
  <c r="H22" i="4" l="1"/>
  <c r="H33" i="4" s="1"/>
  <c r="K18" i="1"/>
  <c r="M18" i="1" s="1"/>
  <c r="B18" i="1" s="1"/>
  <c r="G22" i="1"/>
  <c r="E23" i="4" l="1"/>
  <c r="K19" i="1"/>
  <c r="M19" i="1" s="1"/>
  <c r="B19" i="1" s="1"/>
  <c r="H22" i="1"/>
  <c r="E24" i="4" l="1"/>
  <c r="E34" i="4"/>
  <c r="E35" i="4" s="1"/>
  <c r="E26" i="4"/>
  <c r="F23" i="4"/>
  <c r="K20" i="1"/>
  <c r="M20" i="1" s="1"/>
  <c r="B20" i="1" s="1"/>
  <c r="E23" i="1"/>
  <c r="G23" i="4" l="1"/>
  <c r="F34" i="4"/>
  <c r="F35" i="4" s="1"/>
  <c r="F24" i="4"/>
  <c r="F26" i="4" s="1"/>
  <c r="E24" i="1"/>
  <c r="K21" i="1"/>
  <c r="M21" i="1" s="1"/>
  <c r="B21" i="1" s="1"/>
  <c r="F23" i="1"/>
  <c r="E26" i="1" l="1"/>
  <c r="G24" i="4"/>
  <c r="G26" i="4" s="1"/>
  <c r="G34" i="4"/>
  <c r="G35" i="4" s="1"/>
  <c r="H23" i="4"/>
  <c r="K22" i="1"/>
  <c r="M22" i="1" s="1"/>
  <c r="B22" i="1" s="1"/>
  <c r="G23" i="1"/>
  <c r="F24" i="1"/>
  <c r="F26" i="1" l="1"/>
  <c r="H34" i="4"/>
  <c r="H35" i="4" s="1"/>
  <c r="H24" i="4"/>
  <c r="H26" i="4" s="1"/>
  <c r="G24" i="1"/>
  <c r="K23" i="1"/>
  <c r="M23" i="1" s="1"/>
  <c r="B23" i="1" s="1"/>
  <c r="H23" i="1"/>
  <c r="G26" i="1" l="1"/>
  <c r="I24" i="4"/>
  <c r="K24" i="1"/>
  <c r="M24" i="1" s="1"/>
  <c r="B24" i="1" s="1"/>
  <c r="H24" i="1"/>
  <c r="H26" i="1" l="1"/>
  <c r="I24" i="1"/>
  <c r="K25" i="1"/>
  <c r="M25" i="1" s="1"/>
  <c r="B25" i="1" s="1"/>
  <c r="E25" i="1" l="1"/>
  <c r="F25" i="1"/>
  <c r="G25" i="1"/>
  <c r="H25" i="1"/>
  <c r="K26" i="1"/>
  <c r="M26" i="1" s="1"/>
  <c r="B26" i="1" s="1"/>
  <c r="H30" i="1" l="1"/>
  <c r="H31" i="1"/>
  <c r="H32" i="1"/>
  <c r="H33" i="1"/>
  <c r="H34" i="1"/>
  <c r="H35" i="1" s="1"/>
  <c r="F30" i="1"/>
  <c r="F31" i="1"/>
  <c r="F32" i="1"/>
  <c r="F33" i="1"/>
  <c r="F34" i="1"/>
  <c r="G30" i="1"/>
  <c r="G31" i="1"/>
  <c r="G32" i="1"/>
  <c r="G33" i="1"/>
  <c r="G34" i="1"/>
  <c r="G35" i="1" s="1"/>
  <c r="E30" i="1"/>
  <c r="E31" i="1"/>
  <c r="E32" i="1"/>
  <c r="E33" i="1"/>
  <c r="E34" i="1"/>
  <c r="E35" i="1" l="1"/>
  <c r="I35" i="1" s="1"/>
  <c r="F35" i="1"/>
</calcChain>
</file>

<file path=xl/sharedStrings.xml><?xml version="1.0" encoding="utf-8"?>
<sst xmlns="http://schemas.openxmlformats.org/spreadsheetml/2006/main" count="233" uniqueCount="115">
  <si>
    <t>Decomposition of Time Series.</t>
  </si>
  <si>
    <t>Quarter</t>
  </si>
  <si>
    <t>Trend</t>
  </si>
  <si>
    <t>Indexes</t>
  </si>
  <si>
    <t>Series-1</t>
  </si>
  <si>
    <t>Year</t>
  </si>
  <si>
    <t>Quarter1</t>
  </si>
  <si>
    <t>Quarter2</t>
  </si>
  <si>
    <t>Quarter3</t>
  </si>
  <si>
    <t>Quarter4</t>
  </si>
  <si>
    <t>Slope</t>
  </si>
  <si>
    <t>Average</t>
  </si>
  <si>
    <t>SI</t>
  </si>
  <si>
    <t>Forecast</t>
  </si>
  <si>
    <t>Seasonally Adjusted Time Series</t>
  </si>
  <si>
    <t>Seasonal Time Series</t>
  </si>
  <si>
    <t>Year1</t>
  </si>
  <si>
    <t>Year2</t>
  </si>
  <si>
    <t>Year3</t>
  </si>
  <si>
    <t>Year4</t>
  </si>
  <si>
    <t>Year5</t>
  </si>
  <si>
    <t>Series-2</t>
  </si>
  <si>
    <t>Example 2.</t>
  </si>
  <si>
    <t>Putting It All Together!</t>
  </si>
  <si>
    <t>Example 1.</t>
  </si>
  <si>
    <t>Red Book, Operations Management</t>
  </si>
  <si>
    <t>Time Series #1.</t>
  </si>
  <si>
    <t>TS</t>
  </si>
  <si>
    <t>MA12</t>
  </si>
  <si>
    <t>t</t>
  </si>
  <si>
    <t>TS/MA</t>
  </si>
  <si>
    <t>Trend.  Regress MA12 on t.</t>
  </si>
  <si>
    <t>Intercept</t>
  </si>
  <si>
    <t>Seasonal Indexes.  Average TS/MA12 for each time period.</t>
  </si>
  <si>
    <t>Forecasts.  F=SI*T=SI*(Intercept+Slope*t)</t>
  </si>
  <si>
    <t>Forecasts</t>
  </si>
  <si>
    <t>212+10*t</t>
  </si>
  <si>
    <t>T*SI</t>
  </si>
  <si>
    <t>Exponential Smoothing - Example</t>
  </si>
  <si>
    <t>Alpha=</t>
  </si>
  <si>
    <t>Beta=</t>
  </si>
  <si>
    <t>Multiplier=</t>
  </si>
  <si>
    <t>Period</t>
  </si>
  <si>
    <t>Demand</t>
  </si>
  <si>
    <t>Error</t>
  </si>
  <si>
    <t>Data</t>
  </si>
  <si>
    <t xml:space="preserve">D </t>
  </si>
  <si>
    <t xml:space="preserve">F </t>
  </si>
  <si>
    <t>E</t>
  </si>
  <si>
    <t>X</t>
  </si>
  <si>
    <t>T</t>
  </si>
  <si>
    <t>F</t>
  </si>
  <si>
    <t>Time Series</t>
  </si>
  <si>
    <t>Seasonal Indexes</t>
  </si>
  <si>
    <t>Quarter 1</t>
  </si>
  <si>
    <t>Quarter 2</t>
  </si>
  <si>
    <t>Quarter 3</t>
  </si>
  <si>
    <t>Quarter 4</t>
  </si>
  <si>
    <t>Year 1</t>
  </si>
  <si>
    <t>Year 2</t>
  </si>
  <si>
    <t>Year 3</t>
  </si>
  <si>
    <t>Y</t>
  </si>
  <si>
    <t>Intercept=</t>
  </si>
  <si>
    <t>Slope=</t>
  </si>
  <si>
    <t>Regression, Extrinsic Model</t>
  </si>
  <si>
    <t>Regression, Intrinsic Model</t>
  </si>
  <si>
    <t>Introductory Example #1</t>
  </si>
  <si>
    <t>Week</t>
  </si>
  <si>
    <t>MA3</t>
  </si>
  <si>
    <t>MA5</t>
  </si>
  <si>
    <t>Introductory Example #2</t>
  </si>
  <si>
    <t>Month</t>
  </si>
  <si>
    <t>Introductory Example #3</t>
  </si>
  <si>
    <t>TimeSeries</t>
  </si>
  <si>
    <t>Exponential Smoothing with One Parameter for Data</t>
  </si>
  <si>
    <t>Exponential Smoothing with Two Parameters for Data and Trend</t>
  </si>
  <si>
    <t>&lt;--For Trend</t>
  </si>
  <si>
    <t>&lt;--For Data</t>
  </si>
  <si>
    <t>D-F</t>
  </si>
  <si>
    <t>Exponential Smoothing:  One-Parameter</t>
  </si>
  <si>
    <t>Smooth Data:</t>
  </si>
  <si>
    <r>
      <t>F</t>
    </r>
    <r>
      <rPr>
        <vertAlign val="subscript"/>
        <sz val="12"/>
        <rFont val="Times New Roman"/>
        <family val="1"/>
      </rPr>
      <t>t+1</t>
    </r>
    <r>
      <rPr>
        <sz val="12"/>
        <rFont val="Times New Roman"/>
        <family val="1"/>
      </rPr>
      <t xml:space="preserve"> = </t>
    </r>
    <r>
      <rPr>
        <sz val="12"/>
        <rFont val="Symbol"/>
        <family val="1"/>
        <charset val="2"/>
      </rPr>
      <t>a</t>
    </r>
    <r>
      <rPr>
        <sz val="12"/>
        <rFont val="Times New Roman"/>
        <family val="1"/>
      </rPr>
      <t xml:space="preserve"> D</t>
    </r>
    <r>
      <rPr>
        <vertAlign val="subscript"/>
        <sz val="12"/>
        <rFont val="Times New Roman"/>
        <family val="1"/>
      </rPr>
      <t>t</t>
    </r>
    <r>
      <rPr>
        <sz val="12"/>
        <rFont val="Times New Roman"/>
        <family val="1"/>
      </rPr>
      <t xml:space="preserve"> + ( 1 - </t>
    </r>
    <r>
      <rPr>
        <sz val="12"/>
        <rFont val="Symbol"/>
        <family val="1"/>
        <charset val="2"/>
      </rPr>
      <t>a</t>
    </r>
    <r>
      <rPr>
        <sz val="12"/>
        <rFont val="Times New Roman"/>
        <family val="1"/>
      </rPr>
      <t xml:space="preserve"> ) F</t>
    </r>
    <r>
      <rPr>
        <vertAlign val="subscript"/>
        <sz val="12"/>
        <rFont val="Times New Roman"/>
        <family val="1"/>
      </rPr>
      <t>t</t>
    </r>
  </si>
  <si>
    <t>a</t>
  </si>
  <si>
    <r>
      <t xml:space="preserve">=Data Smoothing Constant, 0 &lt;= </t>
    </r>
    <r>
      <rPr>
        <sz val="12"/>
        <rFont val="Symbol"/>
        <family val="1"/>
        <charset val="2"/>
      </rPr>
      <t>a</t>
    </r>
    <r>
      <rPr>
        <sz val="12"/>
        <rFont val="Times New Roman"/>
        <family val="1"/>
      </rPr>
      <t xml:space="preserve"> &lt;= 1</t>
    </r>
  </si>
  <si>
    <t>Two-Parameter Exponential Smoothing:  Trend</t>
  </si>
  <si>
    <r>
      <t>X</t>
    </r>
    <r>
      <rPr>
        <vertAlign val="subscript"/>
        <sz val="12"/>
        <rFont val="Times New Roman"/>
        <family val="1"/>
      </rPr>
      <t>t</t>
    </r>
    <r>
      <rPr>
        <sz val="12"/>
        <rFont val="Times New Roman"/>
        <family val="1"/>
      </rPr>
      <t xml:space="preserve"> =      </t>
    </r>
    <r>
      <rPr>
        <sz val="12"/>
        <rFont val="Symbol"/>
        <family val="1"/>
        <charset val="2"/>
      </rPr>
      <t xml:space="preserve">a  </t>
    </r>
    <r>
      <rPr>
        <sz val="12"/>
        <rFont val="Times New Roman"/>
        <family val="1"/>
      </rPr>
      <t>D</t>
    </r>
    <r>
      <rPr>
        <vertAlign val="subscript"/>
        <sz val="12"/>
        <rFont val="Times New Roman"/>
        <family val="1"/>
      </rPr>
      <t>t</t>
    </r>
    <r>
      <rPr>
        <sz val="12"/>
        <rFont val="Times New Roman"/>
        <family val="1"/>
      </rPr>
      <t xml:space="preserve">         + (1 –  </t>
    </r>
    <r>
      <rPr>
        <sz val="12"/>
        <rFont val="Symbol"/>
        <family val="1"/>
        <charset val="2"/>
      </rPr>
      <t>a</t>
    </r>
    <r>
      <rPr>
        <sz val="12"/>
        <rFont val="Times New Roman"/>
        <family val="1"/>
      </rPr>
      <t>) F</t>
    </r>
    <r>
      <rPr>
        <vertAlign val="subscript"/>
        <sz val="12"/>
        <rFont val="Times New Roman"/>
        <family val="1"/>
      </rPr>
      <t>t</t>
    </r>
  </si>
  <si>
    <t>Smooth Trend:</t>
  </si>
  <si>
    <r>
      <t>T</t>
    </r>
    <r>
      <rPr>
        <vertAlign val="subscript"/>
        <sz val="12"/>
        <rFont val="Times New Roman"/>
        <family val="1"/>
      </rPr>
      <t>t</t>
    </r>
    <r>
      <rPr>
        <sz val="12"/>
        <rFont val="Times New Roman"/>
        <family val="1"/>
      </rPr>
      <t xml:space="preserve"> = </t>
    </r>
    <r>
      <rPr>
        <sz val="12"/>
        <rFont val="Symbol"/>
        <family val="1"/>
        <charset val="2"/>
      </rPr>
      <t>b</t>
    </r>
    <r>
      <rPr>
        <sz val="12"/>
        <rFont val="Times New Roman"/>
        <family val="1"/>
      </rPr>
      <t xml:space="preserve"> ( X</t>
    </r>
    <r>
      <rPr>
        <vertAlign val="subscript"/>
        <sz val="12"/>
        <rFont val="Times New Roman"/>
        <family val="1"/>
      </rPr>
      <t>t</t>
    </r>
    <r>
      <rPr>
        <sz val="12"/>
        <rFont val="Times New Roman"/>
        <family val="1"/>
      </rPr>
      <t xml:space="preserve"> – X</t>
    </r>
    <r>
      <rPr>
        <vertAlign val="subscript"/>
        <sz val="12"/>
        <rFont val="Times New Roman"/>
        <family val="1"/>
      </rPr>
      <t>t-1</t>
    </r>
    <r>
      <rPr>
        <sz val="12"/>
        <rFont val="Times New Roman"/>
        <family val="1"/>
      </rPr>
      <t xml:space="preserve"> ) + (1 – </t>
    </r>
    <r>
      <rPr>
        <sz val="12"/>
        <rFont val="Symbol"/>
        <family val="1"/>
        <charset val="2"/>
      </rPr>
      <t>b</t>
    </r>
    <r>
      <rPr>
        <sz val="12"/>
        <rFont val="Times New Roman"/>
        <family val="1"/>
      </rPr>
      <t>) T</t>
    </r>
    <r>
      <rPr>
        <vertAlign val="subscript"/>
        <sz val="12"/>
        <rFont val="Times New Roman"/>
        <family val="1"/>
      </rPr>
      <t>t-1</t>
    </r>
  </si>
  <si>
    <t>Forecast:</t>
  </si>
  <si>
    <r>
      <t>F</t>
    </r>
    <r>
      <rPr>
        <vertAlign val="subscript"/>
        <sz val="12"/>
        <rFont val="Times New Roman"/>
        <family val="1"/>
      </rPr>
      <t>t+1</t>
    </r>
    <r>
      <rPr>
        <sz val="12"/>
        <rFont val="Times New Roman"/>
        <family val="1"/>
      </rPr>
      <t xml:space="preserve"> = X</t>
    </r>
    <r>
      <rPr>
        <vertAlign val="subscript"/>
        <sz val="12"/>
        <rFont val="Times New Roman"/>
        <family val="1"/>
      </rPr>
      <t>t</t>
    </r>
    <r>
      <rPr>
        <sz val="12"/>
        <rFont val="Times New Roman"/>
        <family val="1"/>
      </rPr>
      <t xml:space="preserve"> + T</t>
    </r>
    <r>
      <rPr>
        <vertAlign val="subscript"/>
        <sz val="12"/>
        <rFont val="Times New Roman"/>
        <family val="1"/>
      </rPr>
      <t>t</t>
    </r>
  </si>
  <si>
    <t>Kth Period Forecast:</t>
  </si>
  <si>
    <r>
      <t>F</t>
    </r>
    <r>
      <rPr>
        <vertAlign val="subscript"/>
        <sz val="12"/>
        <rFont val="Times New Roman"/>
        <family val="1"/>
      </rPr>
      <t>t+k</t>
    </r>
    <r>
      <rPr>
        <sz val="12"/>
        <rFont val="Times New Roman"/>
        <family val="1"/>
      </rPr>
      <t xml:space="preserve"> = X</t>
    </r>
    <r>
      <rPr>
        <vertAlign val="subscript"/>
        <sz val="12"/>
        <rFont val="Times New Roman"/>
        <family val="1"/>
      </rPr>
      <t>t</t>
    </r>
    <r>
      <rPr>
        <sz val="12"/>
        <rFont val="Times New Roman"/>
        <family val="1"/>
      </rPr>
      <t xml:space="preserve"> + K T</t>
    </r>
    <r>
      <rPr>
        <vertAlign val="subscript"/>
        <sz val="12"/>
        <rFont val="Times New Roman"/>
        <family val="1"/>
      </rPr>
      <t>t</t>
    </r>
  </si>
  <si>
    <t>b</t>
  </si>
  <si>
    <r>
      <t xml:space="preserve">= Trend Smoothing Constant, 0 &lt;= </t>
    </r>
    <r>
      <rPr>
        <sz val="12"/>
        <rFont val="Symbol"/>
        <family val="1"/>
        <charset val="2"/>
      </rPr>
      <t>b</t>
    </r>
    <r>
      <rPr>
        <sz val="12"/>
        <rFont val="Times New Roman"/>
        <family val="1"/>
      </rPr>
      <t xml:space="preserve"> &lt;= 1</t>
    </r>
  </si>
  <si>
    <t>Two-Parameter Exponential Smoothing:  Seasonal, L Periods</t>
  </si>
  <si>
    <t>Smooth Seasonally Adjusted Data:</t>
  </si>
  <si>
    <r>
      <t>X</t>
    </r>
    <r>
      <rPr>
        <vertAlign val="subscript"/>
        <sz val="12"/>
        <rFont val="Times New Roman"/>
        <family val="1"/>
      </rPr>
      <t>t</t>
    </r>
    <r>
      <rPr>
        <sz val="12"/>
        <rFont val="Times New Roman"/>
        <family val="1"/>
      </rPr>
      <t xml:space="preserve"> = </t>
    </r>
    <r>
      <rPr>
        <sz val="12"/>
        <rFont val="Symbol"/>
        <family val="1"/>
        <charset val="2"/>
      </rPr>
      <t>a (</t>
    </r>
    <r>
      <rPr>
        <sz val="12"/>
        <rFont val="Times New Roman"/>
        <family val="1"/>
      </rPr>
      <t>D</t>
    </r>
    <r>
      <rPr>
        <vertAlign val="subscript"/>
        <sz val="12"/>
        <rFont val="Times New Roman"/>
        <family val="1"/>
      </rPr>
      <t>t</t>
    </r>
    <r>
      <rPr>
        <sz val="12"/>
        <rFont val="Times New Roman"/>
        <family val="1"/>
      </rPr>
      <t xml:space="preserve"> / S</t>
    </r>
    <r>
      <rPr>
        <vertAlign val="subscript"/>
        <sz val="12"/>
        <rFont val="Times New Roman"/>
        <family val="1"/>
      </rPr>
      <t>t-L</t>
    </r>
    <r>
      <rPr>
        <sz val="12"/>
        <rFont val="Times New Roman"/>
        <family val="1"/>
      </rPr>
      <t xml:space="preserve"> ) + (1 –  </t>
    </r>
    <r>
      <rPr>
        <sz val="12"/>
        <rFont val="Symbol"/>
        <family val="1"/>
        <charset val="2"/>
      </rPr>
      <t>a</t>
    </r>
    <r>
      <rPr>
        <sz val="12"/>
        <rFont val="Times New Roman"/>
        <family val="1"/>
      </rPr>
      <t>) X</t>
    </r>
    <r>
      <rPr>
        <vertAlign val="subscript"/>
        <sz val="12"/>
        <rFont val="Times New Roman"/>
        <family val="1"/>
      </rPr>
      <t>t-1</t>
    </r>
  </si>
  <si>
    <t>Smooth Seasonal Factor:</t>
  </si>
  <si>
    <r>
      <t>S</t>
    </r>
    <r>
      <rPr>
        <vertAlign val="subscript"/>
        <sz val="12"/>
        <rFont val="Times New Roman"/>
        <family val="1"/>
      </rPr>
      <t>t</t>
    </r>
    <r>
      <rPr>
        <sz val="12"/>
        <rFont val="Times New Roman"/>
        <family val="1"/>
      </rPr>
      <t xml:space="preserve"> = </t>
    </r>
    <r>
      <rPr>
        <sz val="12"/>
        <rFont val="Symbol"/>
        <family val="1"/>
        <charset val="2"/>
      </rPr>
      <t>b</t>
    </r>
    <r>
      <rPr>
        <sz val="12"/>
        <rFont val="Times New Roman"/>
        <family val="1"/>
      </rPr>
      <t xml:space="preserve"> ( D</t>
    </r>
    <r>
      <rPr>
        <vertAlign val="subscript"/>
        <sz val="12"/>
        <rFont val="Times New Roman"/>
        <family val="1"/>
      </rPr>
      <t>t</t>
    </r>
    <r>
      <rPr>
        <sz val="12"/>
        <rFont val="Times New Roman"/>
        <family val="1"/>
      </rPr>
      <t xml:space="preserve"> / X</t>
    </r>
    <r>
      <rPr>
        <vertAlign val="subscript"/>
        <sz val="12"/>
        <rFont val="Times New Roman"/>
        <family val="1"/>
      </rPr>
      <t>t</t>
    </r>
    <r>
      <rPr>
        <sz val="12"/>
        <rFont val="Times New Roman"/>
        <family val="1"/>
      </rPr>
      <t xml:space="preserve"> ) + (1 – </t>
    </r>
    <r>
      <rPr>
        <sz val="12"/>
        <rFont val="Symbol"/>
        <family val="1"/>
        <charset val="2"/>
      </rPr>
      <t>b</t>
    </r>
    <r>
      <rPr>
        <sz val="12"/>
        <rFont val="Times New Roman"/>
        <family val="1"/>
      </rPr>
      <t>) S</t>
    </r>
    <r>
      <rPr>
        <vertAlign val="subscript"/>
        <sz val="12"/>
        <rFont val="Times New Roman"/>
        <family val="1"/>
      </rPr>
      <t>t-L</t>
    </r>
  </si>
  <si>
    <r>
      <t>F</t>
    </r>
    <r>
      <rPr>
        <vertAlign val="subscript"/>
        <sz val="12"/>
        <rFont val="Times New Roman"/>
        <family val="1"/>
      </rPr>
      <t>t+k</t>
    </r>
    <r>
      <rPr>
        <sz val="12"/>
        <rFont val="Times New Roman"/>
        <family val="1"/>
      </rPr>
      <t xml:space="preserve"> = X</t>
    </r>
    <r>
      <rPr>
        <vertAlign val="subscript"/>
        <sz val="12"/>
        <rFont val="Times New Roman"/>
        <family val="1"/>
      </rPr>
      <t>t</t>
    </r>
    <r>
      <rPr>
        <sz val="12"/>
        <rFont val="Times New Roman"/>
        <family val="1"/>
      </rPr>
      <t xml:space="preserve">  S</t>
    </r>
    <r>
      <rPr>
        <vertAlign val="subscript"/>
        <sz val="12"/>
        <rFont val="Times New Roman"/>
        <family val="1"/>
      </rPr>
      <t>t-L+k</t>
    </r>
  </si>
  <si>
    <r>
      <t xml:space="preserve">= Seasonal Smoothing Constant, 0 &lt;= </t>
    </r>
    <r>
      <rPr>
        <sz val="12"/>
        <rFont val="Symbol"/>
        <family val="1"/>
        <charset val="2"/>
      </rPr>
      <t>b</t>
    </r>
    <r>
      <rPr>
        <sz val="12"/>
        <rFont val="Times New Roman"/>
        <family val="1"/>
      </rPr>
      <t xml:space="preserve"> &lt;= 1</t>
    </r>
  </si>
  <si>
    <t>Three-Parameter Exponential Smoothing:  Trend and Seasonal, L Periods</t>
  </si>
  <si>
    <r>
      <t>X</t>
    </r>
    <r>
      <rPr>
        <vertAlign val="subscript"/>
        <sz val="12"/>
        <rFont val="Times New Roman"/>
        <family val="1"/>
      </rPr>
      <t>t</t>
    </r>
    <r>
      <rPr>
        <sz val="12"/>
        <rFont val="Times New Roman"/>
        <family val="1"/>
      </rPr>
      <t xml:space="preserve"> = </t>
    </r>
    <r>
      <rPr>
        <sz val="12"/>
        <rFont val="Symbol"/>
        <family val="1"/>
        <charset val="2"/>
      </rPr>
      <t>a (</t>
    </r>
    <r>
      <rPr>
        <sz val="12"/>
        <rFont val="Times New Roman"/>
        <family val="1"/>
      </rPr>
      <t>D</t>
    </r>
    <r>
      <rPr>
        <vertAlign val="subscript"/>
        <sz val="12"/>
        <rFont val="Times New Roman"/>
        <family val="1"/>
      </rPr>
      <t>t</t>
    </r>
    <r>
      <rPr>
        <sz val="12"/>
        <rFont val="Times New Roman"/>
        <family val="1"/>
      </rPr>
      <t xml:space="preserve"> / S</t>
    </r>
    <r>
      <rPr>
        <vertAlign val="subscript"/>
        <sz val="12"/>
        <rFont val="Times New Roman"/>
        <family val="1"/>
      </rPr>
      <t>t-L</t>
    </r>
    <r>
      <rPr>
        <sz val="12"/>
        <rFont val="Times New Roman"/>
        <family val="1"/>
      </rPr>
      <t xml:space="preserve"> ) + (1 –  </t>
    </r>
    <r>
      <rPr>
        <sz val="12"/>
        <rFont val="Symbol"/>
        <family val="1"/>
        <charset val="2"/>
      </rPr>
      <t>a</t>
    </r>
    <r>
      <rPr>
        <sz val="12"/>
        <rFont val="Times New Roman"/>
        <family val="1"/>
      </rPr>
      <t>) ( X</t>
    </r>
    <r>
      <rPr>
        <vertAlign val="subscript"/>
        <sz val="12"/>
        <rFont val="Times New Roman"/>
        <family val="1"/>
      </rPr>
      <t>t-1</t>
    </r>
    <r>
      <rPr>
        <sz val="12"/>
        <rFont val="Times New Roman"/>
        <family val="1"/>
      </rPr>
      <t xml:space="preserve"> + T</t>
    </r>
    <r>
      <rPr>
        <vertAlign val="subscript"/>
        <sz val="12"/>
        <rFont val="Times New Roman"/>
        <family val="1"/>
      </rPr>
      <t>t-1</t>
    </r>
    <r>
      <rPr>
        <sz val="12"/>
        <rFont val="Times New Roman"/>
        <family val="1"/>
      </rPr>
      <t xml:space="preserve"> )</t>
    </r>
  </si>
  <si>
    <t>Smoothed Trend:</t>
  </si>
  <si>
    <r>
      <t>T</t>
    </r>
    <r>
      <rPr>
        <vertAlign val="subscript"/>
        <sz val="12"/>
        <rFont val="Times New Roman"/>
        <family val="1"/>
      </rPr>
      <t>t</t>
    </r>
    <r>
      <rPr>
        <sz val="12"/>
        <rFont val="Times New Roman"/>
        <family val="1"/>
      </rPr>
      <t xml:space="preserve"> = </t>
    </r>
    <r>
      <rPr>
        <sz val="12"/>
        <rFont val="Symbol"/>
        <family val="1"/>
        <charset val="2"/>
      </rPr>
      <t>g</t>
    </r>
    <r>
      <rPr>
        <sz val="12"/>
        <rFont val="Times New Roman"/>
        <family val="1"/>
      </rPr>
      <t xml:space="preserve">  ( X</t>
    </r>
    <r>
      <rPr>
        <vertAlign val="subscript"/>
        <sz val="12"/>
        <rFont val="Times New Roman"/>
        <family val="1"/>
      </rPr>
      <t>t</t>
    </r>
    <r>
      <rPr>
        <sz val="12"/>
        <rFont val="Times New Roman"/>
        <family val="1"/>
      </rPr>
      <t xml:space="preserve"> – X</t>
    </r>
    <r>
      <rPr>
        <vertAlign val="subscript"/>
        <sz val="12"/>
        <rFont val="Times New Roman"/>
        <family val="1"/>
      </rPr>
      <t>t-1</t>
    </r>
    <r>
      <rPr>
        <sz val="12"/>
        <rFont val="Times New Roman"/>
        <family val="1"/>
      </rPr>
      <t xml:space="preserve"> ) + (1 – </t>
    </r>
    <r>
      <rPr>
        <sz val="12"/>
        <rFont val="Symbol"/>
        <family val="1"/>
        <charset val="2"/>
      </rPr>
      <t>g</t>
    </r>
    <r>
      <rPr>
        <sz val="12"/>
        <rFont val="Times New Roman"/>
        <family val="1"/>
      </rPr>
      <t>) T</t>
    </r>
    <r>
      <rPr>
        <vertAlign val="subscript"/>
        <sz val="12"/>
        <rFont val="Times New Roman"/>
        <family val="1"/>
      </rPr>
      <t>t-1</t>
    </r>
  </si>
  <si>
    <r>
      <t>F</t>
    </r>
    <r>
      <rPr>
        <vertAlign val="subscript"/>
        <sz val="12"/>
        <rFont val="Times New Roman"/>
        <family val="1"/>
      </rPr>
      <t>t+k</t>
    </r>
    <r>
      <rPr>
        <sz val="12"/>
        <rFont val="Times New Roman"/>
        <family val="1"/>
      </rPr>
      <t xml:space="preserve"> = ( X</t>
    </r>
    <r>
      <rPr>
        <vertAlign val="subscript"/>
        <sz val="12"/>
        <rFont val="Times New Roman"/>
        <family val="1"/>
      </rPr>
      <t>t</t>
    </r>
    <r>
      <rPr>
        <sz val="12"/>
        <rFont val="Times New Roman"/>
        <family val="1"/>
      </rPr>
      <t xml:space="preserve"> + K T</t>
    </r>
    <r>
      <rPr>
        <vertAlign val="subscript"/>
        <sz val="12"/>
        <rFont val="Times New Roman"/>
        <family val="1"/>
      </rPr>
      <t>t</t>
    </r>
    <r>
      <rPr>
        <sz val="12"/>
        <rFont val="Times New Roman"/>
        <family val="1"/>
      </rPr>
      <t xml:space="preserve"> ) S</t>
    </r>
    <r>
      <rPr>
        <vertAlign val="subscript"/>
        <sz val="12"/>
        <rFont val="Times New Roman"/>
        <family val="1"/>
      </rPr>
      <t>t-L+k</t>
    </r>
  </si>
  <si>
    <t>g</t>
  </si>
  <si>
    <r>
      <t xml:space="preserve">= Trend Smoothing Constant, 0 &lt;= </t>
    </r>
    <r>
      <rPr>
        <sz val="12"/>
        <rFont val="Symbol"/>
        <family val="1"/>
        <charset val="2"/>
      </rPr>
      <t>g</t>
    </r>
    <r>
      <rPr>
        <sz val="12"/>
        <rFont val="Times New Roman"/>
        <family val="1"/>
      </rPr>
      <t xml:space="preserve"> &lt;= 1</t>
    </r>
  </si>
  <si>
    <t>Dampening using MA</t>
  </si>
  <si>
    <t>Index</t>
  </si>
  <si>
    <t>MA7</t>
  </si>
  <si>
    <t>MA9</t>
  </si>
  <si>
    <t>MA11</t>
  </si>
  <si>
    <t>MA13</t>
  </si>
  <si>
    <t>Filtering using 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</si>
</sst>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"/>
    <numFmt numFmtId="166" formatCode="0.00000"/>
    <numFmt numFmtId="167" formatCode="0.000000"/>
    <numFmt numFmtId="168" formatCode="0.000"/>
  </numFmts>
  <fonts count="16" x14ac:knownFonts="1">
    <font>
      <sz val="12"/>
      <color theme="1"/>
      <name val="Times New Roman"/>
      <family val="2"/>
    </font>
    <font>
      <sz val="12"/>
      <color rgb="FF000000"/>
      <name val="Times New Roman"/>
      <family val="2"/>
    </font>
    <font>
      <b/>
      <sz val="12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name val="Arial"/>
      <family val="2"/>
    </font>
    <font>
      <b/>
      <u/>
      <sz val="12"/>
      <name val="Times New Roman"/>
      <family val="1"/>
    </font>
    <font>
      <b/>
      <u/>
      <sz val="14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u/>
      <sz val="12"/>
      <color theme="1"/>
      <name val="Times New Roman"/>
      <family val="2"/>
    </font>
    <font>
      <u/>
      <sz val="12"/>
      <name val="Times New Roman"/>
      <family val="1"/>
    </font>
    <font>
      <vertAlign val="subscript"/>
      <sz val="12"/>
      <name val="Times New Roman"/>
      <family val="1"/>
    </font>
    <font>
      <sz val="12"/>
      <name val="Symbol"/>
      <family val="1"/>
      <charset val="2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202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3" xfId="0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5" fillId="0" borderId="0" xfId="1" applyFont="1"/>
    <xf numFmtId="0" fontId="4" fillId="0" borderId="0" xfId="1"/>
    <xf numFmtId="0" fontId="6" fillId="0" borderId="0" xfId="1" applyFont="1"/>
    <xf numFmtId="0" fontId="4" fillId="0" borderId="0" xfId="1" applyBorder="1" applyAlignment="1">
      <alignment horizontal="center"/>
    </xf>
    <xf numFmtId="0" fontId="7" fillId="0" borderId="0" xfId="1" applyFont="1"/>
    <xf numFmtId="0" fontId="8" fillId="0" borderId="16" xfId="1" applyFont="1" applyBorder="1" applyAlignment="1">
      <alignment horizontal="center"/>
    </xf>
    <xf numFmtId="0" fontId="4" fillId="0" borderId="8" xfId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4" fillId="0" borderId="15" xfId="1" applyBorder="1" applyAlignment="1">
      <alignment horizontal="center"/>
    </xf>
    <xf numFmtId="0" fontId="4" fillId="0" borderId="1" xfId="1" applyBorder="1" applyAlignment="1">
      <alignment horizontal="center"/>
    </xf>
    <xf numFmtId="0" fontId="4" fillId="0" borderId="8" xfId="1" quotePrefix="1" applyBorder="1" applyAlignment="1">
      <alignment horizontal="center"/>
    </xf>
    <xf numFmtId="164" fontId="4" fillId="0" borderId="0" xfId="1" applyNumberFormat="1" applyAlignment="1">
      <alignment horizontal="center"/>
    </xf>
    <xf numFmtId="166" fontId="4" fillId="0" borderId="0" xfId="1" applyNumberFormat="1" applyAlignment="1">
      <alignment horizontal="center"/>
    </xf>
    <xf numFmtId="0" fontId="4" fillId="0" borderId="1" xfId="1" applyBorder="1"/>
    <xf numFmtId="166" fontId="4" fillId="0" borderId="1" xfId="1" applyNumberFormat="1" applyBorder="1" applyAlignment="1">
      <alignment horizontal="center"/>
    </xf>
    <xf numFmtId="0" fontId="4" fillId="0" borderId="0" xfId="1" applyBorder="1"/>
    <xf numFmtId="0" fontId="4" fillId="0" borderId="18" xfId="1" applyBorder="1" applyAlignment="1">
      <alignment horizontal="center"/>
    </xf>
    <xf numFmtId="166" fontId="4" fillId="0" borderId="19" xfId="1" applyNumberFormat="1" applyBorder="1" applyAlignment="1">
      <alignment horizontal="center"/>
    </xf>
    <xf numFmtId="165" fontId="4" fillId="0" borderId="20" xfId="1" applyNumberFormat="1" applyBorder="1" applyAlignment="1">
      <alignment horizontal="center"/>
    </xf>
    <xf numFmtId="0" fontId="4" fillId="0" borderId="3" xfId="1" applyBorder="1" applyAlignment="1">
      <alignment horizontal="center"/>
    </xf>
    <xf numFmtId="0" fontId="4" fillId="0" borderId="21" xfId="1" applyBorder="1" applyAlignment="1">
      <alignment horizontal="center"/>
    </xf>
    <xf numFmtId="165" fontId="4" fillId="0" borderId="22" xfId="1" applyNumberFormat="1" applyBorder="1" applyAlignment="1">
      <alignment horizontal="center"/>
    </xf>
    <xf numFmtId="166" fontId="4" fillId="0" borderId="12" xfId="1" applyNumberFormat="1" applyBorder="1" applyAlignment="1">
      <alignment horizontal="center"/>
    </xf>
    <xf numFmtId="0" fontId="4" fillId="0" borderId="6" xfId="1" applyBorder="1" applyAlignment="1">
      <alignment horizontal="center"/>
    </xf>
    <xf numFmtId="0" fontId="4" fillId="0" borderId="23" xfId="1" applyBorder="1" applyAlignment="1">
      <alignment horizontal="center"/>
    </xf>
    <xf numFmtId="166" fontId="4" fillId="0" borderId="24" xfId="1" applyNumberFormat="1" applyBorder="1" applyAlignment="1">
      <alignment horizontal="center"/>
    </xf>
    <xf numFmtId="165" fontId="4" fillId="0" borderId="25" xfId="1" applyNumberFormat="1" applyBorder="1" applyAlignment="1">
      <alignment horizontal="center"/>
    </xf>
    <xf numFmtId="0" fontId="4" fillId="0" borderId="9" xfId="1" applyBorder="1" applyAlignment="1">
      <alignment horizontal="center"/>
    </xf>
    <xf numFmtId="0" fontId="4" fillId="0" borderId="0" xfId="1" applyAlignment="1">
      <alignment horizontal="center"/>
    </xf>
    <xf numFmtId="0" fontId="4" fillId="0" borderId="19" xfId="1" applyBorder="1" applyAlignment="1">
      <alignment horizontal="center"/>
    </xf>
    <xf numFmtId="0" fontId="4" fillId="0" borderId="20" xfId="1" applyBorder="1" applyAlignment="1">
      <alignment horizontal="center"/>
    </xf>
    <xf numFmtId="0" fontId="4" fillId="0" borderId="24" xfId="1" quotePrefix="1" applyBorder="1" applyAlignment="1">
      <alignment horizontal="center"/>
    </xf>
    <xf numFmtId="0" fontId="4" fillId="0" borderId="24" xfId="1" applyBorder="1" applyAlignment="1">
      <alignment horizontal="center"/>
    </xf>
    <xf numFmtId="0" fontId="4" fillId="0" borderId="25" xfId="1" quotePrefix="1" applyBorder="1" applyAlignment="1">
      <alignment horizontal="center"/>
    </xf>
    <xf numFmtId="0" fontId="4" fillId="0" borderId="26" xfId="1" applyBorder="1" applyAlignment="1">
      <alignment horizontal="center"/>
    </xf>
    <xf numFmtId="165" fontId="4" fillId="0" borderId="15" xfId="1" applyNumberFormat="1" applyBorder="1" applyAlignment="1">
      <alignment horizontal="center"/>
    </xf>
    <xf numFmtId="0" fontId="4" fillId="0" borderId="27" xfId="1" applyBorder="1" applyAlignment="1">
      <alignment horizontal="center"/>
    </xf>
    <xf numFmtId="165" fontId="4" fillId="0" borderId="1" xfId="1" applyNumberFormat="1" applyBorder="1" applyAlignment="1">
      <alignment horizontal="center"/>
    </xf>
    <xf numFmtId="0" fontId="4" fillId="0" borderId="22" xfId="1" applyBorder="1" applyAlignment="1">
      <alignment horizontal="center"/>
    </xf>
    <xf numFmtId="167" fontId="4" fillId="0" borderId="0" xfId="1" applyNumberFormat="1"/>
    <xf numFmtId="165" fontId="4" fillId="0" borderId="24" xfId="1" applyNumberFormat="1" applyBorder="1" applyAlignment="1">
      <alignment horizontal="center"/>
    </xf>
    <xf numFmtId="0" fontId="4" fillId="0" borderId="25" xfId="1" applyBorder="1" applyAlignment="1">
      <alignment horizontal="center"/>
    </xf>
    <xf numFmtId="0" fontId="9" fillId="0" borderId="0" xfId="1" applyFont="1"/>
    <xf numFmtId="0" fontId="9" fillId="0" borderId="12" xfId="1" applyFont="1" applyBorder="1" applyAlignment="1">
      <alignment horizontal="left"/>
    </xf>
    <xf numFmtId="0" fontId="9" fillId="0" borderId="0" xfId="1" applyFont="1" applyAlignment="1">
      <alignment horizontal="center"/>
    </xf>
    <xf numFmtId="0" fontId="9" fillId="0" borderId="0" xfId="1" applyFont="1" applyAlignment="1">
      <alignment horizontal="right"/>
    </xf>
    <xf numFmtId="0" fontId="5" fillId="0" borderId="28" xfId="1" applyFont="1" applyBorder="1" applyAlignment="1">
      <alignment horizontal="center"/>
    </xf>
    <xf numFmtId="0" fontId="5" fillId="0" borderId="29" xfId="1" applyFont="1" applyBorder="1" applyAlignment="1">
      <alignment horizontal="center"/>
    </xf>
    <xf numFmtId="0" fontId="10" fillId="0" borderId="31" xfId="1" applyFont="1" applyBorder="1" applyAlignment="1">
      <alignment horizontal="center"/>
    </xf>
    <xf numFmtId="0" fontId="10" fillId="0" borderId="32" xfId="1" applyFont="1" applyBorder="1" applyAlignment="1">
      <alignment horizontal="center"/>
    </xf>
    <xf numFmtId="0" fontId="9" fillId="0" borderId="11" xfId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165" fontId="0" fillId="0" borderId="45" xfId="0" applyNumberForma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/>
    <xf numFmtId="0" fontId="0" fillId="0" borderId="1" xfId="0" applyBorder="1" applyAlignment="1">
      <alignment horizontal="right"/>
    </xf>
    <xf numFmtId="0" fontId="0" fillId="0" borderId="28" xfId="0" applyBorder="1"/>
    <xf numFmtId="0" fontId="0" fillId="0" borderId="30" xfId="0" applyBorder="1"/>
    <xf numFmtId="0" fontId="0" fillId="0" borderId="53" xfId="0" applyBorder="1"/>
    <xf numFmtId="0" fontId="0" fillId="0" borderId="21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5" xfId="0" applyBorder="1"/>
    <xf numFmtId="0" fontId="0" fillId="0" borderId="54" xfId="0" applyBorder="1"/>
    <xf numFmtId="0" fontId="0" fillId="0" borderId="31" xfId="0" applyBorder="1"/>
    <xf numFmtId="0" fontId="0" fillId="0" borderId="33" xfId="0" applyBorder="1"/>
    <xf numFmtId="0" fontId="0" fillId="0" borderId="56" xfId="0" applyBorder="1"/>
    <xf numFmtId="0" fontId="0" fillId="0" borderId="1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9" xfId="0" applyBorder="1" applyAlignment="1">
      <alignment horizontal="right"/>
    </xf>
    <xf numFmtId="0" fontId="0" fillId="0" borderId="19" xfId="0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3" xfId="0" applyBorder="1" applyAlignment="1">
      <alignment horizontal="center"/>
    </xf>
    <xf numFmtId="0" fontId="5" fillId="0" borderId="33" xfId="1" applyFont="1" applyBorder="1"/>
    <xf numFmtId="0" fontId="9" fillId="0" borderId="33" xfId="1" applyFont="1" applyBorder="1"/>
    <xf numFmtId="0" fontId="5" fillId="0" borderId="33" xfId="1" applyFont="1" applyBorder="1" applyAlignment="1">
      <alignment horizontal="left"/>
    </xf>
    <xf numFmtId="0" fontId="5" fillId="0" borderId="28" xfId="1" applyFont="1" applyBorder="1"/>
    <xf numFmtId="0" fontId="9" fillId="0" borderId="30" xfId="1" applyFont="1" applyBorder="1"/>
    <xf numFmtId="0" fontId="9" fillId="0" borderId="53" xfId="1" applyFont="1" applyBorder="1"/>
    <xf numFmtId="0" fontId="9" fillId="0" borderId="28" xfId="1" applyFont="1" applyBorder="1" applyAlignment="1">
      <alignment horizontal="right"/>
    </xf>
    <xf numFmtId="0" fontId="9" fillId="0" borderId="35" xfId="1" applyFont="1" applyBorder="1" applyAlignment="1">
      <alignment horizontal="right"/>
    </xf>
    <xf numFmtId="0" fontId="9" fillId="0" borderId="0" xfId="1" applyFont="1" applyBorder="1"/>
    <xf numFmtId="0" fontId="9" fillId="0" borderId="54" xfId="1" applyFont="1" applyBorder="1"/>
    <xf numFmtId="0" fontId="9" fillId="0" borderId="35" xfId="1" quotePrefix="1" applyFont="1" applyBorder="1" applyAlignment="1">
      <alignment horizontal="right"/>
    </xf>
    <xf numFmtId="0" fontId="9" fillId="0" borderId="55" xfId="1" applyFont="1" applyBorder="1"/>
    <xf numFmtId="0" fontId="9" fillId="0" borderId="0" xfId="1" applyFont="1" applyBorder="1" applyAlignment="1">
      <alignment horizontal="center"/>
    </xf>
    <xf numFmtId="0" fontId="9" fillId="0" borderId="34" xfId="1" quotePrefix="1" applyFont="1" applyBorder="1" applyAlignment="1">
      <alignment horizontal="right"/>
    </xf>
    <xf numFmtId="0" fontId="9" fillId="0" borderId="9" xfId="1" applyFont="1" applyBorder="1" applyAlignment="1">
      <alignment horizontal="left"/>
    </xf>
    <xf numFmtId="0" fontId="9" fillId="0" borderId="55" xfId="1" quotePrefix="1" applyFont="1" applyBorder="1" applyAlignment="1">
      <alignment horizontal="right"/>
    </xf>
    <xf numFmtId="0" fontId="9" fillId="0" borderId="0" xfId="1" applyFont="1" applyBorder="1" applyAlignment="1">
      <alignment horizontal="left"/>
    </xf>
    <xf numFmtId="0" fontId="9" fillId="0" borderId="55" xfId="1" applyFont="1" applyBorder="1" applyAlignment="1">
      <alignment horizontal="right"/>
    </xf>
    <xf numFmtId="0" fontId="9" fillId="0" borderId="11" xfId="1" quotePrefix="1" applyFont="1" applyBorder="1" applyAlignment="1">
      <alignment horizontal="left"/>
    </xf>
    <xf numFmtId="0" fontId="9" fillId="0" borderId="12" xfId="1" applyFont="1" applyBorder="1"/>
    <xf numFmtId="0" fontId="9" fillId="0" borderId="57" xfId="1" applyFont="1" applyBorder="1" applyAlignment="1">
      <alignment horizontal="left"/>
    </xf>
    <xf numFmtId="0" fontId="9" fillId="0" borderId="3" xfId="1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9" fillId="0" borderId="57" xfId="1" applyFont="1" applyBorder="1" applyAlignment="1">
      <alignment horizontal="right"/>
    </xf>
    <xf numFmtId="0" fontId="9" fillId="0" borderId="3" xfId="1" quotePrefix="1" applyFont="1" applyBorder="1" applyAlignment="1">
      <alignment horizontal="left"/>
    </xf>
    <xf numFmtId="0" fontId="9" fillId="0" borderId="4" xfId="1" applyFont="1" applyBorder="1"/>
    <xf numFmtId="0" fontId="5" fillId="0" borderId="53" xfId="1" applyFont="1" applyBorder="1" applyAlignment="1">
      <alignment horizontal="center"/>
    </xf>
    <xf numFmtId="0" fontId="9" fillId="0" borderId="28" xfId="1" applyFont="1" applyBorder="1" applyAlignment="1">
      <alignment horizontal="center"/>
    </xf>
    <xf numFmtId="0" fontId="9" fillId="0" borderId="58" xfId="1" applyFont="1" applyBorder="1" applyAlignment="1">
      <alignment horizontal="center"/>
    </xf>
    <xf numFmtId="0" fontId="9" fillId="0" borderId="53" xfId="1" applyFont="1" applyBorder="1" applyAlignment="1">
      <alignment horizontal="center"/>
    </xf>
    <xf numFmtId="0" fontId="10" fillId="0" borderId="56" xfId="1" applyFont="1" applyBorder="1" applyAlignment="1">
      <alignment horizontal="center"/>
    </xf>
    <xf numFmtId="0" fontId="9" fillId="0" borderId="31" xfId="1" applyFont="1" applyBorder="1" applyAlignment="1">
      <alignment horizontal="center"/>
    </xf>
    <xf numFmtId="0" fontId="9" fillId="0" borderId="59" xfId="1" applyFont="1" applyBorder="1" applyAlignment="1">
      <alignment horizontal="center"/>
    </xf>
    <xf numFmtId="0" fontId="9" fillId="0" borderId="56" xfId="1" applyFont="1" applyBorder="1" applyAlignment="1">
      <alignment horizontal="center"/>
    </xf>
    <xf numFmtId="0" fontId="9" fillId="0" borderId="18" xfId="1" applyFont="1" applyBorder="1" applyAlignment="1">
      <alignment horizontal="center"/>
    </xf>
    <xf numFmtId="0" fontId="9" fillId="0" borderId="19" xfId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9" fillId="0" borderId="26" xfId="1" applyFont="1" applyBorder="1" applyAlignment="1">
      <alignment horizontal="center"/>
    </xf>
    <xf numFmtId="0" fontId="9" fillId="0" borderId="15" xfId="1" applyFont="1" applyBorder="1" applyAlignment="1">
      <alignment horizontal="center"/>
    </xf>
    <xf numFmtId="0" fontId="9" fillId="0" borderId="27" xfId="1" applyFont="1" applyBorder="1" applyAlignment="1">
      <alignment horizontal="center"/>
    </xf>
    <xf numFmtId="0" fontId="9" fillId="0" borderId="21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1" fontId="9" fillId="0" borderId="22" xfId="1" applyNumberFormat="1" applyFont="1" applyBorder="1" applyAlignment="1">
      <alignment horizontal="center"/>
    </xf>
    <xf numFmtId="165" fontId="9" fillId="0" borderId="1" xfId="1" applyNumberFormat="1" applyFont="1" applyBorder="1" applyAlignment="1">
      <alignment horizontal="center"/>
    </xf>
    <xf numFmtId="0" fontId="9" fillId="0" borderId="22" xfId="1" applyFont="1" applyBorder="1" applyAlignment="1">
      <alignment horizontal="center"/>
    </xf>
    <xf numFmtId="165" fontId="9" fillId="0" borderId="22" xfId="1" applyNumberFormat="1" applyFont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9" fillId="0" borderId="24" xfId="1" applyFont="1" applyBorder="1" applyAlignment="1">
      <alignment horizontal="center"/>
    </xf>
    <xf numFmtId="165" fontId="9" fillId="0" borderId="24" xfId="1" applyNumberFormat="1" applyFont="1" applyBorder="1" applyAlignment="1">
      <alignment horizontal="center"/>
    </xf>
    <xf numFmtId="165" fontId="9" fillId="0" borderId="25" xfId="1" applyNumberFormat="1" applyFont="1" applyBorder="1" applyAlignment="1">
      <alignment horizontal="center"/>
    </xf>
    <xf numFmtId="0" fontId="9" fillId="0" borderId="55" xfId="1" applyFont="1" applyBorder="1" applyAlignment="1">
      <alignment horizontal="center"/>
    </xf>
    <xf numFmtId="165" fontId="10" fillId="0" borderId="32" xfId="1" applyNumberFormat="1" applyFont="1" applyBorder="1" applyAlignment="1">
      <alignment horizontal="center"/>
    </xf>
    <xf numFmtId="165" fontId="9" fillId="0" borderId="0" xfId="1" applyNumberFormat="1" applyFont="1" applyBorder="1" applyAlignment="1">
      <alignment horizontal="center"/>
    </xf>
    <xf numFmtId="165" fontId="9" fillId="0" borderId="32" xfId="1" applyNumberFormat="1" applyFont="1" applyBorder="1" applyAlignment="1">
      <alignment horizontal="center"/>
    </xf>
    <xf numFmtId="0" fontId="5" fillId="0" borderId="0" xfId="1" applyFont="1" applyAlignment="1">
      <alignment horizontal="left"/>
    </xf>
    <xf numFmtId="0" fontId="10" fillId="0" borderId="0" xfId="1" applyFont="1" applyAlignment="1">
      <alignment horizontal="center"/>
    </xf>
    <xf numFmtId="0" fontId="12" fillId="0" borderId="60" xfId="1" applyFont="1" applyBorder="1" applyAlignment="1">
      <alignment horizontal="right" vertical="top" wrapText="1"/>
    </xf>
    <xf numFmtId="0" fontId="9" fillId="0" borderId="61" xfId="1" applyFont="1" applyBorder="1" applyAlignment="1">
      <alignment vertical="top" wrapText="1"/>
    </xf>
    <xf numFmtId="0" fontId="14" fillId="0" borderId="62" xfId="1" applyFont="1" applyBorder="1" applyAlignment="1">
      <alignment horizontal="right" vertical="top" wrapText="1"/>
    </xf>
    <xf numFmtId="0" fontId="9" fillId="0" borderId="63" xfId="1" applyFont="1" applyBorder="1" applyAlignment="1">
      <alignment vertical="top" wrapText="1"/>
    </xf>
    <xf numFmtId="0" fontId="9" fillId="0" borderId="60" xfId="1" applyFont="1" applyBorder="1" applyAlignment="1">
      <alignment horizontal="right" vertical="top" wrapText="1"/>
    </xf>
    <xf numFmtId="0" fontId="9" fillId="0" borderId="64" xfId="1" applyFont="1" applyBorder="1" applyAlignment="1">
      <alignment horizontal="right" vertical="top" wrapText="1"/>
    </xf>
    <xf numFmtId="0" fontId="9" fillId="0" borderId="65" xfId="1" applyFont="1" applyBorder="1" applyAlignment="1">
      <alignment vertical="top" wrapText="1"/>
    </xf>
    <xf numFmtId="0" fontId="14" fillId="0" borderId="66" xfId="1" applyFont="1" applyBorder="1" applyAlignment="1">
      <alignment horizontal="right" vertical="top" wrapText="1"/>
    </xf>
    <xf numFmtId="0" fontId="9" fillId="0" borderId="67" xfId="1" applyFont="1" applyBorder="1" applyAlignment="1">
      <alignment vertical="top" wrapText="1"/>
    </xf>
    <xf numFmtId="0" fontId="15" fillId="0" borderId="0" xfId="1" applyFont="1" applyAlignment="1">
      <alignment horizontal="center"/>
    </xf>
    <xf numFmtId="168" fontId="9" fillId="0" borderId="0" xfId="1" applyNumberFormat="1" applyFont="1" applyAlignment="1">
      <alignment horizontal="center"/>
    </xf>
    <xf numFmtId="0" fontId="9" fillId="0" borderId="0" xfId="1" applyNumberFormat="1" applyFont="1" applyAlignment="1">
      <alignment horizontal="center"/>
    </xf>
    <xf numFmtId="0" fontId="9" fillId="0" borderId="54" xfId="1" applyFont="1" applyBorder="1" applyAlignment="1">
      <alignment horizontal="center"/>
    </xf>
    <xf numFmtId="1" fontId="9" fillId="0" borderId="0" xfId="1" applyNumberFormat="1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 w="19050">
                <a:noFill/>
              </a:ln>
            </c:spPr>
          </c:marker>
          <c:xVal>
            <c:numRef>
              <c:f>'Introductory Examples'!$B$4:$I$4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xVal>
          <c:yVal>
            <c:numRef>
              <c:f>'Introductory Examples'!$B$5:$I$5</c:f>
              <c:numCache>
                <c:formatCode>General</c:formatCode>
                <c:ptCount val="8"/>
                <c:pt idx="0">
                  <c:v>24</c:v>
                </c:pt>
                <c:pt idx="1">
                  <c:v>26</c:v>
                </c:pt>
                <c:pt idx="2">
                  <c:v>28</c:v>
                </c:pt>
                <c:pt idx="3">
                  <c:v>24</c:v>
                </c:pt>
                <c:pt idx="4">
                  <c:v>29</c:v>
                </c:pt>
                <c:pt idx="5">
                  <c:v>22</c:v>
                </c:pt>
                <c:pt idx="6">
                  <c:v>26</c:v>
                </c:pt>
                <c:pt idx="7">
                  <c:v>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EA8-47E4-B77E-5ACE99A60A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2747120"/>
        <c:axId val="792747680"/>
      </c:scatterChart>
      <c:valAx>
        <c:axId val="792747120"/>
        <c:scaling>
          <c:orientation val="minMax"/>
          <c:max val="9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792747680"/>
        <c:crosses val="autoZero"/>
        <c:crossBetween val="midCat"/>
        <c:majorUnit val="1"/>
      </c:valAx>
      <c:valAx>
        <c:axId val="792747680"/>
        <c:scaling>
          <c:orientation val="minMax"/>
          <c:max val="30"/>
          <c:min val="2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2747120"/>
        <c:crosses val="autoZero"/>
        <c:crossBetween val="midCat"/>
        <c:majorUnit val="2"/>
      </c:valAx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 sz="1200">
          <a:solidFill>
            <a:schemeClr val="dk1"/>
          </a:solidFill>
          <a:latin typeface="Times New Roman" pitchFamily="18" charset="0"/>
          <a:ea typeface="+mn-ea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91666666666666"/>
          <c:y val="5.509259259259263E-2"/>
          <c:w val="0.83752493438320252"/>
          <c:h val="0.78282407407407484"/>
        </c:manualLayout>
      </c:layout>
      <c:scatterChart>
        <c:scatterStyle val="lineMarker"/>
        <c:varyColors val="0"/>
        <c:ser>
          <c:idx val="0"/>
          <c:order val="0"/>
          <c:tx>
            <c:v>Demand Data</c:v>
          </c:tx>
          <c:spPr>
            <a:ln w="28575">
              <a:noFill/>
            </a:ln>
          </c:spPr>
          <c:marker>
            <c:symbol val="x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'Exponential Smoothing'!$J$12:$J$31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'Exponential Smoothing'!$K$12:$K$31</c:f>
              <c:numCache>
                <c:formatCode>General</c:formatCode>
                <c:ptCount val="20"/>
                <c:pt idx="0">
                  <c:v>200</c:v>
                </c:pt>
                <c:pt idx="1">
                  <c:v>210</c:v>
                </c:pt>
                <c:pt idx="2">
                  <c:v>225</c:v>
                </c:pt>
                <c:pt idx="3">
                  <c:v>240</c:v>
                </c:pt>
                <c:pt idx="4">
                  <c:v>260</c:v>
                </c:pt>
                <c:pt idx="5">
                  <c:v>270</c:v>
                </c:pt>
                <c:pt idx="6">
                  <c:v>280</c:v>
                </c:pt>
                <c:pt idx="7">
                  <c:v>300</c:v>
                </c:pt>
                <c:pt idx="8">
                  <c:v>315</c:v>
                </c:pt>
                <c:pt idx="9">
                  <c:v>335</c:v>
                </c:pt>
                <c:pt idx="10">
                  <c:v>345</c:v>
                </c:pt>
                <c:pt idx="11">
                  <c:v>365</c:v>
                </c:pt>
                <c:pt idx="12">
                  <c:v>380</c:v>
                </c:pt>
                <c:pt idx="13">
                  <c:v>400</c:v>
                </c:pt>
                <c:pt idx="14">
                  <c:v>415</c:v>
                </c:pt>
                <c:pt idx="15">
                  <c:v>435</c:v>
                </c:pt>
                <c:pt idx="16">
                  <c:v>445</c:v>
                </c:pt>
                <c:pt idx="17">
                  <c:v>465</c:v>
                </c:pt>
                <c:pt idx="18">
                  <c:v>480</c:v>
                </c:pt>
                <c:pt idx="19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73E-4A5C-840A-DA94887662E0}"/>
            </c:ext>
          </c:extLst>
        </c:ser>
        <c:ser>
          <c:idx val="1"/>
          <c:order val="1"/>
          <c:tx>
            <c:v>ES-2 Forecasts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ysClr val="windowText" lastClr="000000"/>
                </a:solidFill>
              </a:ln>
            </c:spPr>
          </c:marker>
          <c:xVal>
            <c:numRef>
              <c:f>'Exponential Smoothing'!$J$14:$J$32</c:f>
              <c:numCache>
                <c:formatCode>General</c:formatCode>
                <c:ptCount val="19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</c:numCache>
            </c:numRef>
          </c:xVal>
          <c:yVal>
            <c:numRef>
              <c:f>'Exponential Smoothing'!$N$14:$N$32</c:f>
              <c:numCache>
                <c:formatCode>0.0</c:formatCode>
                <c:ptCount val="19"/>
                <c:pt idx="0">
                  <c:v>210</c:v>
                </c:pt>
                <c:pt idx="1">
                  <c:v>223.9</c:v>
                </c:pt>
                <c:pt idx="2">
                  <c:v>238.98600000000002</c:v>
                </c:pt>
                <c:pt idx="3">
                  <c:v>256.31564000000003</c:v>
                </c:pt>
                <c:pt idx="4">
                  <c:v>273.00041360000006</c:v>
                </c:pt>
                <c:pt idx="5">
                  <c:v>288.7682076640001</c:v>
                </c:pt>
                <c:pt idx="6">
                  <c:v>306.05635045536013</c:v>
                </c:pt>
                <c:pt idx="7">
                  <c:v>323.42348366112657</c:v>
                </c:pt>
                <c:pt idx="8">
                  <c:v>342.0117812060721</c:v>
                </c:pt>
                <c:pt idx="9">
                  <c:v>359.06171236966418</c:v>
                </c:pt>
                <c:pt idx="10">
                  <c:v>377.05795455835801</c:v>
                </c:pt>
                <c:pt idx="11">
                  <c:v>394.63147103581161</c:v>
                </c:pt>
                <c:pt idx="12">
                  <c:v>413.01239595562578</c:v>
                </c:pt>
                <c:pt idx="13">
                  <c:v>430.83639213413954</c:v>
                </c:pt>
                <c:pt idx="14">
                  <c:v>449.34540554890225</c:v>
                </c:pt>
                <c:pt idx="15">
                  <c:v>465.89189194777828</c:v>
                </c:pt>
                <c:pt idx="16">
                  <c:v>483.07556755001241</c:v>
                </c:pt>
                <c:pt idx="17">
                  <c:v>499.63797397879898</c:v>
                </c:pt>
                <c:pt idx="18">
                  <c:v>516.90962068310034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73E-4A5C-840A-DA9488766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3893824"/>
        <c:axId val="933894384"/>
      </c:scatterChart>
      <c:valAx>
        <c:axId val="933893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33894384"/>
        <c:crosses val="autoZero"/>
        <c:crossBetween val="midCat"/>
      </c:valAx>
      <c:valAx>
        <c:axId val="933894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3893824"/>
        <c:crosses val="autoZero"/>
        <c:crossBetween val="midCat"/>
      </c:valAx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</c:plotArea>
    <c:legend>
      <c:legendPos val="r"/>
      <c:layout>
        <c:manualLayout>
          <c:xMode val="edge"/>
          <c:yMode val="edge"/>
          <c:x val="0.35691222240470932"/>
          <c:y val="0.60034319496329169"/>
          <c:w val="0.47027588978087864"/>
          <c:h val="0.2082753856441318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 sz="1200">
          <a:solidFill>
            <a:schemeClr val="dk1"/>
          </a:solidFill>
          <a:latin typeface="Times New Roman" pitchFamily="18" charset="0"/>
          <a:ea typeface="+mn-ea"/>
          <a:cs typeface="Times New Roman" pitchFamily="18" charset="0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Dampening!$A$10:$A$96</c:f>
              <c:numCache>
                <c:formatCode>General</c:formatCode>
                <c:ptCount val="87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53</c:v>
                </c:pt>
                <c:pt idx="47">
                  <c:v>54</c:v>
                </c:pt>
                <c:pt idx="48">
                  <c:v>55</c:v>
                </c:pt>
                <c:pt idx="49">
                  <c:v>56</c:v>
                </c:pt>
                <c:pt idx="50">
                  <c:v>57</c:v>
                </c:pt>
                <c:pt idx="51">
                  <c:v>58</c:v>
                </c:pt>
                <c:pt idx="52">
                  <c:v>59</c:v>
                </c:pt>
                <c:pt idx="53">
                  <c:v>60</c:v>
                </c:pt>
                <c:pt idx="54">
                  <c:v>61</c:v>
                </c:pt>
                <c:pt idx="55">
                  <c:v>62</c:v>
                </c:pt>
                <c:pt idx="56">
                  <c:v>63</c:v>
                </c:pt>
                <c:pt idx="57">
                  <c:v>64</c:v>
                </c:pt>
                <c:pt idx="58">
                  <c:v>65</c:v>
                </c:pt>
                <c:pt idx="59">
                  <c:v>66</c:v>
                </c:pt>
                <c:pt idx="60">
                  <c:v>67</c:v>
                </c:pt>
                <c:pt idx="61">
                  <c:v>68</c:v>
                </c:pt>
                <c:pt idx="62">
                  <c:v>69</c:v>
                </c:pt>
                <c:pt idx="63">
                  <c:v>70</c:v>
                </c:pt>
                <c:pt idx="64">
                  <c:v>71</c:v>
                </c:pt>
                <c:pt idx="65">
                  <c:v>72</c:v>
                </c:pt>
                <c:pt idx="66">
                  <c:v>73</c:v>
                </c:pt>
                <c:pt idx="67">
                  <c:v>74</c:v>
                </c:pt>
                <c:pt idx="68">
                  <c:v>75</c:v>
                </c:pt>
                <c:pt idx="69">
                  <c:v>76</c:v>
                </c:pt>
                <c:pt idx="70">
                  <c:v>77</c:v>
                </c:pt>
                <c:pt idx="71">
                  <c:v>78</c:v>
                </c:pt>
                <c:pt idx="72">
                  <c:v>79</c:v>
                </c:pt>
                <c:pt idx="73">
                  <c:v>80</c:v>
                </c:pt>
                <c:pt idx="74">
                  <c:v>81</c:v>
                </c:pt>
                <c:pt idx="75">
                  <c:v>82</c:v>
                </c:pt>
                <c:pt idx="76">
                  <c:v>83</c:v>
                </c:pt>
                <c:pt idx="77">
                  <c:v>84</c:v>
                </c:pt>
                <c:pt idx="78">
                  <c:v>85</c:v>
                </c:pt>
                <c:pt idx="79">
                  <c:v>86</c:v>
                </c:pt>
                <c:pt idx="80">
                  <c:v>87</c:v>
                </c:pt>
                <c:pt idx="81">
                  <c:v>88</c:v>
                </c:pt>
                <c:pt idx="82">
                  <c:v>89</c:v>
                </c:pt>
                <c:pt idx="83">
                  <c:v>90</c:v>
                </c:pt>
                <c:pt idx="84">
                  <c:v>91</c:v>
                </c:pt>
                <c:pt idx="85">
                  <c:v>92</c:v>
                </c:pt>
                <c:pt idx="86">
                  <c:v>93</c:v>
                </c:pt>
              </c:numCache>
            </c:numRef>
          </c:xVal>
          <c:yVal>
            <c:numRef>
              <c:f>Dampening!$B$10:$B$96</c:f>
              <c:numCache>
                <c:formatCode>0.000</c:formatCode>
                <c:ptCount val="87"/>
                <c:pt idx="0">
                  <c:v>4.9433127181548553</c:v>
                </c:pt>
                <c:pt idx="1">
                  <c:v>19.242028150386549</c:v>
                </c:pt>
                <c:pt idx="2">
                  <c:v>9.904905545296165</c:v>
                </c:pt>
                <c:pt idx="3">
                  <c:v>14.903980770224825</c:v>
                </c:pt>
                <c:pt idx="4">
                  <c:v>6.9455275297335017</c:v>
                </c:pt>
                <c:pt idx="5">
                  <c:v>2.139121477362369</c:v>
                </c:pt>
                <c:pt idx="6">
                  <c:v>11.61913264585956</c:v>
                </c:pt>
                <c:pt idx="7">
                  <c:v>8.7681808865521589</c:v>
                </c:pt>
                <c:pt idx="8">
                  <c:v>2.0304668480641053</c:v>
                </c:pt>
                <c:pt idx="9">
                  <c:v>1.8084766754662707</c:v>
                </c:pt>
                <c:pt idx="10">
                  <c:v>19.527555784003859</c:v>
                </c:pt>
                <c:pt idx="11">
                  <c:v>0.25820864118051734</c:v>
                </c:pt>
                <c:pt idx="12">
                  <c:v>10.352160366663469</c:v>
                </c:pt>
                <c:pt idx="13">
                  <c:v>0.32697788758980773</c:v>
                </c:pt>
                <c:pt idx="14">
                  <c:v>12.248497085816135</c:v>
                </c:pt>
                <c:pt idx="15">
                  <c:v>17.384832041175201</c:v>
                </c:pt>
                <c:pt idx="16">
                  <c:v>19.24148643705772</c:v>
                </c:pt>
                <c:pt idx="17">
                  <c:v>11.476952249864368</c:v>
                </c:pt>
                <c:pt idx="18">
                  <c:v>6.4258744184484584</c:v>
                </c:pt>
                <c:pt idx="19">
                  <c:v>13.974746136864118</c:v>
                </c:pt>
                <c:pt idx="20">
                  <c:v>9.0977322154076248</c:v>
                </c:pt>
                <c:pt idx="21">
                  <c:v>5.0941962712105449</c:v>
                </c:pt>
                <c:pt idx="22">
                  <c:v>0.48997366232398809</c:v>
                </c:pt>
                <c:pt idx="23">
                  <c:v>11.934555419705431</c:v>
                </c:pt>
                <c:pt idx="24">
                  <c:v>17.728485785052655</c:v>
                </c:pt>
                <c:pt idx="25">
                  <c:v>12.773852426330432</c:v>
                </c:pt>
                <c:pt idx="26">
                  <c:v>6.5371189525831301</c:v>
                </c:pt>
                <c:pt idx="27">
                  <c:v>19.772897861273908</c:v>
                </c:pt>
                <c:pt idx="28">
                  <c:v>6.0144652492249513</c:v>
                </c:pt>
                <c:pt idx="29">
                  <c:v>6.5157537177594875</c:v>
                </c:pt>
                <c:pt idx="30">
                  <c:v>6.6799315832347661</c:v>
                </c:pt>
                <c:pt idx="31">
                  <c:v>12.628942750005409</c:v>
                </c:pt>
                <c:pt idx="32">
                  <c:v>0.17646648810427656</c:v>
                </c:pt>
                <c:pt idx="33">
                  <c:v>10.281128736333274</c:v>
                </c:pt>
                <c:pt idx="34">
                  <c:v>9.3548997961476879</c:v>
                </c:pt>
                <c:pt idx="35">
                  <c:v>17.365263002671703</c:v>
                </c:pt>
                <c:pt idx="36">
                  <c:v>13.95180575863964</c:v>
                </c:pt>
                <c:pt idx="37">
                  <c:v>14.458115050875975</c:v>
                </c:pt>
                <c:pt idx="38">
                  <c:v>14.230418741639179</c:v>
                </c:pt>
                <c:pt idx="39">
                  <c:v>2.1687484130675716</c:v>
                </c:pt>
                <c:pt idx="40">
                  <c:v>12.613925334855322</c:v>
                </c:pt>
                <c:pt idx="41">
                  <c:v>9.9431469613500116</c:v>
                </c:pt>
                <c:pt idx="42">
                  <c:v>12.175885202714484</c:v>
                </c:pt>
                <c:pt idx="43">
                  <c:v>1.785666504548673</c:v>
                </c:pt>
                <c:pt idx="44">
                  <c:v>19.49077620253242</c:v>
                </c:pt>
                <c:pt idx="45">
                  <c:v>15.498556441604457</c:v>
                </c:pt>
                <c:pt idx="46">
                  <c:v>15.273918068699885</c:v>
                </c:pt>
                <c:pt idx="47">
                  <c:v>5.9437647679723522</c:v>
                </c:pt>
                <c:pt idx="48">
                  <c:v>3.301402432067555</c:v>
                </c:pt>
                <c:pt idx="49">
                  <c:v>10.709050210551903</c:v>
                </c:pt>
                <c:pt idx="50">
                  <c:v>1.844540932061709</c:v>
                </c:pt>
                <c:pt idx="51">
                  <c:v>9.5937278409774294</c:v>
                </c:pt>
                <c:pt idx="52">
                  <c:v>0.20128272951358106</c:v>
                </c:pt>
                <c:pt idx="53">
                  <c:v>10.072393622002778</c:v>
                </c:pt>
                <c:pt idx="54">
                  <c:v>10.98690425759292</c:v>
                </c:pt>
                <c:pt idx="55">
                  <c:v>6.3865435386861265</c:v>
                </c:pt>
                <c:pt idx="56">
                  <c:v>13.836281017420156</c:v>
                </c:pt>
                <c:pt idx="57">
                  <c:v>2.8037163486089689</c:v>
                </c:pt>
                <c:pt idx="58">
                  <c:v>9.1963723555041987</c:v>
                </c:pt>
                <c:pt idx="59">
                  <c:v>16.722632279516731</c:v>
                </c:pt>
                <c:pt idx="60">
                  <c:v>11.755073948709649</c:v>
                </c:pt>
                <c:pt idx="61">
                  <c:v>19.061723953600481</c:v>
                </c:pt>
                <c:pt idx="62">
                  <c:v>4.5377304781593502</c:v>
                </c:pt>
                <c:pt idx="63">
                  <c:v>19.470758439060234</c:v>
                </c:pt>
                <c:pt idx="64">
                  <c:v>14.174196564100523</c:v>
                </c:pt>
                <c:pt idx="65">
                  <c:v>16.635052958215454</c:v>
                </c:pt>
                <c:pt idx="66">
                  <c:v>12.107262512938799</c:v>
                </c:pt>
                <c:pt idx="67">
                  <c:v>10.153441233705669</c:v>
                </c:pt>
                <c:pt idx="68">
                  <c:v>6.643538649910341</c:v>
                </c:pt>
                <c:pt idx="69">
                  <c:v>6.2715532387542483</c:v>
                </c:pt>
                <c:pt idx="70">
                  <c:v>6.9118218266194891</c:v>
                </c:pt>
                <c:pt idx="71">
                  <c:v>7.5042031136440146</c:v>
                </c:pt>
                <c:pt idx="72">
                  <c:v>18.546348949200461</c:v>
                </c:pt>
                <c:pt idx="73">
                  <c:v>10.284888743036243</c:v>
                </c:pt>
                <c:pt idx="74">
                  <c:v>7.982708291573239</c:v>
                </c:pt>
                <c:pt idx="75">
                  <c:v>7.0756735128070503</c:v>
                </c:pt>
                <c:pt idx="76">
                  <c:v>14.359276084441404</c:v>
                </c:pt>
                <c:pt idx="77">
                  <c:v>2.6358748988770864</c:v>
                </c:pt>
                <c:pt idx="78">
                  <c:v>14.242250814852254</c:v>
                </c:pt>
                <c:pt idx="79">
                  <c:v>7.8147254666904287</c:v>
                </c:pt>
                <c:pt idx="80">
                  <c:v>12.717837731543648</c:v>
                </c:pt>
                <c:pt idx="81">
                  <c:v>8.696837487751619</c:v>
                </c:pt>
                <c:pt idx="82">
                  <c:v>14.374831167622242</c:v>
                </c:pt>
                <c:pt idx="83">
                  <c:v>2.5925988458883786</c:v>
                </c:pt>
                <c:pt idx="84">
                  <c:v>18.690889138380207</c:v>
                </c:pt>
                <c:pt idx="85">
                  <c:v>5.205039308191175</c:v>
                </c:pt>
                <c:pt idx="86">
                  <c:v>12.298469623893309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F9C-4959-88EE-CCD3C77B255D}"/>
            </c:ext>
          </c:extLst>
        </c:ser>
        <c:ser>
          <c:idx val="1"/>
          <c:order val="1"/>
          <c:marker>
            <c:symbol val="none"/>
          </c:marker>
          <c:xVal>
            <c:numRef>
              <c:f>Dampening!$A$10:$A$96</c:f>
              <c:numCache>
                <c:formatCode>General</c:formatCode>
                <c:ptCount val="87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53</c:v>
                </c:pt>
                <c:pt idx="47">
                  <c:v>54</c:v>
                </c:pt>
                <c:pt idx="48">
                  <c:v>55</c:v>
                </c:pt>
                <c:pt idx="49">
                  <c:v>56</c:v>
                </c:pt>
                <c:pt idx="50">
                  <c:v>57</c:v>
                </c:pt>
                <c:pt idx="51">
                  <c:v>58</c:v>
                </c:pt>
                <c:pt idx="52">
                  <c:v>59</c:v>
                </c:pt>
                <c:pt idx="53">
                  <c:v>60</c:v>
                </c:pt>
                <c:pt idx="54">
                  <c:v>61</c:v>
                </c:pt>
                <c:pt idx="55">
                  <c:v>62</c:v>
                </c:pt>
                <c:pt idx="56">
                  <c:v>63</c:v>
                </c:pt>
                <c:pt idx="57">
                  <c:v>64</c:v>
                </c:pt>
                <c:pt idx="58">
                  <c:v>65</c:v>
                </c:pt>
                <c:pt idx="59">
                  <c:v>66</c:v>
                </c:pt>
                <c:pt idx="60">
                  <c:v>67</c:v>
                </c:pt>
                <c:pt idx="61">
                  <c:v>68</c:v>
                </c:pt>
                <c:pt idx="62">
                  <c:v>69</c:v>
                </c:pt>
                <c:pt idx="63">
                  <c:v>70</c:v>
                </c:pt>
                <c:pt idx="64">
                  <c:v>71</c:v>
                </c:pt>
                <c:pt idx="65">
                  <c:v>72</c:v>
                </c:pt>
                <c:pt idx="66">
                  <c:v>73</c:v>
                </c:pt>
                <c:pt idx="67">
                  <c:v>74</c:v>
                </c:pt>
                <c:pt idx="68">
                  <c:v>75</c:v>
                </c:pt>
                <c:pt idx="69">
                  <c:v>76</c:v>
                </c:pt>
                <c:pt idx="70">
                  <c:v>77</c:v>
                </c:pt>
                <c:pt idx="71">
                  <c:v>78</c:v>
                </c:pt>
                <c:pt idx="72">
                  <c:v>79</c:v>
                </c:pt>
                <c:pt idx="73">
                  <c:v>80</c:v>
                </c:pt>
                <c:pt idx="74">
                  <c:v>81</c:v>
                </c:pt>
                <c:pt idx="75">
                  <c:v>82</c:v>
                </c:pt>
                <c:pt idx="76">
                  <c:v>83</c:v>
                </c:pt>
                <c:pt idx="77">
                  <c:v>84</c:v>
                </c:pt>
                <c:pt idx="78">
                  <c:v>85</c:v>
                </c:pt>
                <c:pt idx="79">
                  <c:v>86</c:v>
                </c:pt>
                <c:pt idx="80">
                  <c:v>87</c:v>
                </c:pt>
                <c:pt idx="81">
                  <c:v>88</c:v>
                </c:pt>
                <c:pt idx="82">
                  <c:v>89</c:v>
                </c:pt>
                <c:pt idx="83">
                  <c:v>90</c:v>
                </c:pt>
                <c:pt idx="84">
                  <c:v>91</c:v>
                </c:pt>
                <c:pt idx="85">
                  <c:v>92</c:v>
                </c:pt>
                <c:pt idx="86">
                  <c:v>93</c:v>
                </c:pt>
              </c:numCache>
            </c:numRef>
          </c:xVal>
          <c:yVal>
            <c:numRef>
              <c:f>Dampening!$C$10:$C$96</c:f>
              <c:numCache>
                <c:formatCode>0.000</c:formatCode>
                <c:ptCount val="87"/>
                <c:pt idx="0">
                  <c:v>33.85059178357929</c:v>
                </c:pt>
                <c:pt idx="1">
                  <c:v>33.756998352925663</c:v>
                </c:pt>
                <c:pt idx="2">
                  <c:v>31.18795094275918</c:v>
                </c:pt>
                <c:pt idx="3">
                  <c:v>30.627112694600683</c:v>
                </c:pt>
                <c:pt idx="4">
                  <c:v>29.102533593695284</c:v>
                </c:pt>
                <c:pt idx="5">
                  <c:v>28.875188661946481</c:v>
                </c:pt>
                <c:pt idx="6">
                  <c:v>26.30048587751434</c:v>
                </c:pt>
                <c:pt idx="7">
                  <c:v>25.273075706660894</c:v>
                </c:pt>
                <c:pt idx="8">
                  <c:v>28.750762567989192</c:v>
                </c:pt>
                <c:pt idx="9">
                  <c:v>26.47857776705338</c:v>
                </c:pt>
                <c:pt idx="10">
                  <c:v>26.795373663075644</c:v>
                </c:pt>
                <c:pt idx="11">
                  <c:v>26.454675870980786</c:v>
                </c:pt>
                <c:pt idx="12">
                  <c:v>28.542679953050758</c:v>
                </c:pt>
                <c:pt idx="13">
                  <c:v>28.114135204485027</c:v>
                </c:pt>
                <c:pt idx="14">
                  <c:v>31.910790763660465</c:v>
                </c:pt>
                <c:pt idx="15">
                  <c:v>32.135749140300646</c:v>
                </c:pt>
                <c:pt idx="16">
                  <c:v>33.355528446472377</c:v>
                </c:pt>
                <c:pt idx="17">
                  <c:v>33.700778256681971</c:v>
                </c:pt>
                <c:pt idx="18">
                  <c:v>32.043358291528456</c:v>
                </c:pt>
                <c:pt idx="19">
                  <c:v>29.213900258359022</c:v>
                </c:pt>
                <c:pt idx="20">
                  <c:v>27.016504540850946</c:v>
                </c:pt>
                <c:pt idx="21">
                  <c:v>28.118240741102341</c:v>
                </c:pt>
                <c:pt idx="22">
                  <c:v>28.868988670740048</c:v>
                </c:pt>
                <c:pt idx="23">
                  <c:v>29.60421271292461</c:v>
                </c:pt>
                <c:pt idx="24">
                  <c:v>29.892797249199127</c:v>
                </c:pt>
                <c:pt idx="25">
                  <c:v>33.749382088989108</c:v>
                </c:pt>
                <c:pt idx="26">
                  <c:v>32.565364054893017</c:v>
                </c:pt>
                <c:pt idx="27">
                  <c:v>30.322817641434384</c:v>
                </c:pt>
                <c:pt idx="28">
                  <c:v>29.104033472815249</c:v>
                </c:pt>
                <c:pt idx="29">
                  <c:v>30.322398232299705</c:v>
                </c:pt>
                <c:pt idx="30">
                  <c:v>26.403111957665779</c:v>
                </c:pt>
                <c:pt idx="31">
                  <c:v>27.256444655087442</c:v>
                </c:pt>
                <c:pt idx="32">
                  <c:v>27.824273870765083</c:v>
                </c:pt>
                <c:pt idx="33">
                  <c:v>29.961340154652472</c:v>
                </c:pt>
                <c:pt idx="34">
                  <c:v>30.225912756379316</c:v>
                </c:pt>
                <c:pt idx="35">
                  <c:v>33.082242468933657</c:v>
                </c:pt>
                <c:pt idx="36">
                  <c:v>33.872100469994834</c:v>
                </c:pt>
                <c:pt idx="37">
                  <c:v>32.434870193378813</c:v>
                </c:pt>
                <c:pt idx="38">
                  <c:v>31.484602659815536</c:v>
                </c:pt>
                <c:pt idx="39">
                  <c:v>30.68287090035761</c:v>
                </c:pt>
                <c:pt idx="40">
                  <c:v>30.226424930725312</c:v>
                </c:pt>
                <c:pt idx="41">
                  <c:v>27.737474483307214</c:v>
                </c:pt>
                <c:pt idx="42">
                  <c:v>31.20188004120018</c:v>
                </c:pt>
                <c:pt idx="43">
                  <c:v>31.77880626255001</c:v>
                </c:pt>
                <c:pt idx="44">
                  <c:v>32.844960484019985</c:v>
                </c:pt>
                <c:pt idx="45">
                  <c:v>31.598536397071559</c:v>
                </c:pt>
                <c:pt idx="46">
                  <c:v>31.901683582575334</c:v>
                </c:pt>
                <c:pt idx="47">
                  <c:v>30.14533838417923</c:v>
                </c:pt>
                <c:pt idx="48">
                  <c:v>27.41453528227068</c:v>
                </c:pt>
                <c:pt idx="49">
                  <c:v>26.278497236726189</c:v>
                </c:pt>
                <c:pt idx="50">
                  <c:v>25.130000829034437</c:v>
                </c:pt>
                <c:pt idx="51">
                  <c:v>26.484199067021478</c:v>
                </c:pt>
                <c:pt idx="52">
                  <c:v>26.539769876429684</c:v>
                </c:pt>
                <c:pt idx="53">
                  <c:v>27.448170397754566</c:v>
                </c:pt>
                <c:pt idx="54">
                  <c:v>28.296681033043111</c:v>
                </c:pt>
                <c:pt idx="55">
                  <c:v>28.81716775686219</c:v>
                </c:pt>
                <c:pt idx="56">
                  <c:v>28.641963503562472</c:v>
                </c:pt>
                <c:pt idx="57">
                  <c:v>29.789109107947237</c:v>
                </c:pt>
                <c:pt idx="58">
                  <c:v>30.862815189951942</c:v>
                </c:pt>
                <c:pt idx="59">
                  <c:v>31.907903777188004</c:v>
                </c:pt>
                <c:pt idx="60">
                  <c:v>32.254706603098079</c:v>
                </c:pt>
                <c:pt idx="61">
                  <c:v>34.309583819809291</c:v>
                </c:pt>
                <c:pt idx="62">
                  <c:v>33.79989667672605</c:v>
                </c:pt>
                <c:pt idx="63">
                  <c:v>34.775892478627206</c:v>
                </c:pt>
                <c:pt idx="64">
                  <c:v>33.385000190494871</c:v>
                </c:pt>
                <c:pt idx="65">
                  <c:v>34.508142341604135</c:v>
                </c:pt>
                <c:pt idx="66">
                  <c:v>31.942698383774157</c:v>
                </c:pt>
                <c:pt idx="67">
                  <c:v>30.362169718704902</c:v>
                </c:pt>
                <c:pt idx="68">
                  <c:v>28.417523492385708</c:v>
                </c:pt>
                <c:pt idx="69">
                  <c:v>27.496911612526752</c:v>
                </c:pt>
                <c:pt idx="70">
                  <c:v>29.175493155625709</c:v>
                </c:pt>
                <c:pt idx="71">
                  <c:v>29.903763174250891</c:v>
                </c:pt>
                <c:pt idx="72">
                  <c:v>30.245994184814688</c:v>
                </c:pt>
                <c:pt idx="73">
                  <c:v>30.278764522052199</c:v>
                </c:pt>
                <c:pt idx="74">
                  <c:v>31.649779116211679</c:v>
                </c:pt>
                <c:pt idx="75">
                  <c:v>28.467684306147003</c:v>
                </c:pt>
                <c:pt idx="76">
                  <c:v>29.259156720510205</c:v>
                </c:pt>
                <c:pt idx="77">
                  <c:v>29.225560155533643</c:v>
                </c:pt>
                <c:pt idx="78">
                  <c:v>30.353992999280962</c:v>
                </c:pt>
                <c:pt idx="79">
                  <c:v>29.22150527994301</c:v>
                </c:pt>
                <c:pt idx="80">
                  <c:v>31.569296533692039</c:v>
                </c:pt>
                <c:pt idx="81">
                  <c:v>29.239366139899264</c:v>
                </c:pt>
                <c:pt idx="82">
                  <c:v>31.414598874237218</c:v>
                </c:pt>
                <c:pt idx="83">
                  <c:v>29.912039189566723</c:v>
                </c:pt>
                <c:pt idx="84">
                  <c:v>30.632365616795063</c:v>
                </c:pt>
                <c:pt idx="85">
                  <c:v>31.696207197792098</c:v>
                </c:pt>
                <c:pt idx="86">
                  <c:v>31.652609318318586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F9C-4959-88EE-CCD3C77B255D}"/>
            </c:ext>
          </c:extLst>
        </c:ser>
        <c:ser>
          <c:idx val="2"/>
          <c:order val="2"/>
          <c:marker>
            <c:symbol val="none"/>
          </c:marker>
          <c:xVal>
            <c:numRef>
              <c:f>Dampening!$A$10:$A$96</c:f>
              <c:numCache>
                <c:formatCode>General</c:formatCode>
                <c:ptCount val="87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53</c:v>
                </c:pt>
                <c:pt idx="47">
                  <c:v>54</c:v>
                </c:pt>
                <c:pt idx="48">
                  <c:v>55</c:v>
                </c:pt>
                <c:pt idx="49">
                  <c:v>56</c:v>
                </c:pt>
                <c:pt idx="50">
                  <c:v>57</c:v>
                </c:pt>
                <c:pt idx="51">
                  <c:v>58</c:v>
                </c:pt>
                <c:pt idx="52">
                  <c:v>59</c:v>
                </c:pt>
                <c:pt idx="53">
                  <c:v>60</c:v>
                </c:pt>
                <c:pt idx="54">
                  <c:v>61</c:v>
                </c:pt>
                <c:pt idx="55">
                  <c:v>62</c:v>
                </c:pt>
                <c:pt idx="56">
                  <c:v>63</c:v>
                </c:pt>
                <c:pt idx="57">
                  <c:v>64</c:v>
                </c:pt>
                <c:pt idx="58">
                  <c:v>65</c:v>
                </c:pt>
                <c:pt idx="59">
                  <c:v>66</c:v>
                </c:pt>
                <c:pt idx="60">
                  <c:v>67</c:v>
                </c:pt>
                <c:pt idx="61">
                  <c:v>68</c:v>
                </c:pt>
                <c:pt idx="62">
                  <c:v>69</c:v>
                </c:pt>
                <c:pt idx="63">
                  <c:v>70</c:v>
                </c:pt>
                <c:pt idx="64">
                  <c:v>71</c:v>
                </c:pt>
                <c:pt idx="65">
                  <c:v>72</c:v>
                </c:pt>
                <c:pt idx="66">
                  <c:v>73</c:v>
                </c:pt>
                <c:pt idx="67">
                  <c:v>74</c:v>
                </c:pt>
                <c:pt idx="68">
                  <c:v>75</c:v>
                </c:pt>
                <c:pt idx="69">
                  <c:v>76</c:v>
                </c:pt>
                <c:pt idx="70">
                  <c:v>77</c:v>
                </c:pt>
                <c:pt idx="71">
                  <c:v>78</c:v>
                </c:pt>
                <c:pt idx="72">
                  <c:v>79</c:v>
                </c:pt>
                <c:pt idx="73">
                  <c:v>80</c:v>
                </c:pt>
                <c:pt idx="74">
                  <c:v>81</c:v>
                </c:pt>
                <c:pt idx="75">
                  <c:v>82</c:v>
                </c:pt>
                <c:pt idx="76">
                  <c:v>83</c:v>
                </c:pt>
                <c:pt idx="77">
                  <c:v>84</c:v>
                </c:pt>
                <c:pt idx="78">
                  <c:v>85</c:v>
                </c:pt>
                <c:pt idx="79">
                  <c:v>86</c:v>
                </c:pt>
                <c:pt idx="80">
                  <c:v>87</c:v>
                </c:pt>
                <c:pt idx="81">
                  <c:v>88</c:v>
                </c:pt>
                <c:pt idx="82">
                  <c:v>89</c:v>
                </c:pt>
                <c:pt idx="83">
                  <c:v>90</c:v>
                </c:pt>
                <c:pt idx="84">
                  <c:v>91</c:v>
                </c:pt>
                <c:pt idx="85">
                  <c:v>92</c:v>
                </c:pt>
                <c:pt idx="86">
                  <c:v>93</c:v>
                </c:pt>
              </c:numCache>
            </c:numRef>
          </c:xVal>
          <c:yVal>
            <c:numRef>
              <c:f>Dampening!$D$10:$D$96</c:f>
              <c:numCache>
                <c:formatCode>0.000</c:formatCode>
                <c:ptCount val="87"/>
                <c:pt idx="0">
                  <c:v>53.957443201700357</c:v>
                </c:pt>
                <c:pt idx="1">
                  <c:v>53.01463817397925</c:v>
                </c:pt>
                <c:pt idx="2">
                  <c:v>51.124234395960599</c:v>
                </c:pt>
                <c:pt idx="3">
                  <c:v>49.956858405288258</c:v>
                </c:pt>
                <c:pt idx="4">
                  <c:v>50.503268143630734</c:v>
                </c:pt>
                <c:pt idx="5">
                  <c:v>48.044473671870385</c:v>
                </c:pt>
                <c:pt idx="6">
                  <c:v>46.887840976180399</c:v>
                </c:pt>
                <c:pt idx="7">
                  <c:v>47.548351692434544</c:v>
                </c:pt>
                <c:pt idx="8">
                  <c:v>46.59302042264126</c:v>
                </c:pt>
                <c:pt idx="9">
                  <c:v>47.766311692541422</c:v>
                </c:pt>
                <c:pt idx="10">
                  <c:v>46.153146727074315</c:v>
                </c:pt>
                <c:pt idx="11">
                  <c:v>46.650334755540591</c:v>
                </c:pt>
                <c:pt idx="12">
                  <c:v>48.843815497413608</c:v>
                </c:pt>
                <c:pt idx="13">
                  <c:v>51.334245463355245</c:v>
                </c:pt>
                <c:pt idx="14">
                  <c:v>50.184159244192458</c:v>
                </c:pt>
                <c:pt idx="15">
                  <c:v>51.065254355230735</c:v>
                </c:pt>
                <c:pt idx="16">
                  <c:v>51.582766608116543</c:v>
                </c:pt>
                <c:pt idx="17">
                  <c:v>52.835731512090518</c:v>
                </c:pt>
                <c:pt idx="18">
                  <c:v>51.813688538575434</c:v>
                </c:pt>
                <c:pt idx="19">
                  <c:v>49.40013734159669</c:v>
                </c:pt>
                <c:pt idx="20">
                  <c:v>48.356290053403505</c:v>
                </c:pt>
                <c:pt idx="21">
                  <c:v>49.249366272716117</c:v>
                </c:pt>
                <c:pt idx="22">
                  <c:v>50.156220273842109</c:v>
                </c:pt>
                <c:pt idx="23">
                  <c:v>49.093702104659116</c:v>
                </c:pt>
                <c:pt idx="24">
                  <c:v>50.618725768354295</c:v>
                </c:pt>
                <c:pt idx="25">
                  <c:v>50.750192765213498</c:v>
                </c:pt>
                <c:pt idx="26">
                  <c:v>51.611018487418569</c:v>
                </c:pt>
                <c:pt idx="27">
                  <c:v>50.860357939351331</c:v>
                </c:pt>
                <c:pt idx="28">
                  <c:v>50.131851791487442</c:v>
                </c:pt>
                <c:pt idx="29">
                  <c:v>48.332225228883701</c:v>
                </c:pt>
                <c:pt idx="30">
                  <c:v>48.867083769419438</c:v>
                </c:pt>
                <c:pt idx="31">
                  <c:v>47.378798331544267</c:v>
                </c:pt>
                <c:pt idx="32">
                  <c:v>49.000340867750943</c:v>
                </c:pt>
                <c:pt idx="33">
                  <c:v>50.062634016448108</c:v>
                </c:pt>
                <c:pt idx="34">
                  <c:v>51.173803083254001</c:v>
                </c:pt>
                <c:pt idx="35">
                  <c:v>51.402585367773106</c:v>
                </c:pt>
                <c:pt idx="36">
                  <c:v>51.687197071339291</c:v>
                </c:pt>
                <c:pt idx="37">
                  <c:v>52.020453728271008</c:v>
                </c:pt>
                <c:pt idx="38">
                  <c:v>52.10448903758563</c:v>
                </c:pt>
                <c:pt idx="39">
                  <c:v>51.363149351877453</c:v>
                </c:pt>
                <c:pt idx="40">
                  <c:v>49.625129458435886</c:v>
                </c:pt>
                <c:pt idx="41">
                  <c:v>50.344081051529663</c:v>
                </c:pt>
                <c:pt idx="42">
                  <c:v>50.525243580096131</c:v>
                </c:pt>
                <c:pt idx="43">
                  <c:v>52.397410673757889</c:v>
                </c:pt>
                <c:pt idx="44">
                  <c:v>51.444530592774612</c:v>
                </c:pt>
                <c:pt idx="45">
                  <c:v>50.495709945734262</c:v>
                </c:pt>
                <c:pt idx="46">
                  <c:v>50.286162089711034</c:v>
                </c:pt>
                <c:pt idx="47">
                  <c:v>50.294572722212898</c:v>
                </c:pt>
                <c:pt idx="48">
                  <c:v>48.880708670562186</c:v>
                </c:pt>
                <c:pt idx="49">
                  <c:v>46.695383854549199</c:v>
                </c:pt>
                <c:pt idx="50">
                  <c:v>45.952308933592469</c:v>
                </c:pt>
                <c:pt idx="51">
                  <c:v>46.672757432109698</c:v>
                </c:pt>
                <c:pt idx="52">
                  <c:v>47.113491875912352</c:v>
                </c:pt>
                <c:pt idx="53">
                  <c:v>47.560239134036387</c:v>
                </c:pt>
                <c:pt idx="54">
                  <c:v>47.697264193543134</c:v>
                </c:pt>
                <c:pt idx="55">
                  <c:v>47.640499124189816</c:v>
                </c:pt>
                <c:pt idx="56">
                  <c:v>50.000691917047412</c:v>
                </c:pt>
                <c:pt idx="57">
                  <c:v>50.241074820862679</c:v>
                </c:pt>
                <c:pt idx="58">
                  <c:v>51.3946204917209</c:v>
                </c:pt>
                <c:pt idx="59">
                  <c:v>51.130504340217072</c:v>
                </c:pt>
                <c:pt idx="60">
                  <c:v>51.935429686165662</c:v>
                </c:pt>
                <c:pt idx="61">
                  <c:v>53.55978400266445</c:v>
                </c:pt>
                <c:pt idx="62">
                  <c:v>54.622452660194632</c:v>
                </c:pt>
                <c:pt idx="63">
                  <c:v>53.963114122112074</c:v>
                </c:pt>
                <c:pt idx="64">
                  <c:v>53.734309448540074</c:v>
                </c:pt>
                <c:pt idx="65">
                  <c:v>51.960282976584338</c:v>
                </c:pt>
                <c:pt idx="66">
                  <c:v>52.207971942383608</c:v>
                </c:pt>
                <c:pt idx="67">
                  <c:v>50.413838140606359</c:v>
                </c:pt>
                <c:pt idx="68">
                  <c:v>49.460981933398287</c:v>
                </c:pt>
                <c:pt idx="69">
                  <c:v>49.734024217824718</c:v>
                </c:pt>
                <c:pt idx="70">
                  <c:v>49.473685107838641</c:v>
                </c:pt>
                <c:pt idx="71">
                  <c:v>49.163580401819715</c:v>
                </c:pt>
                <c:pt idx="72">
                  <c:v>49.225313953662109</c:v>
                </c:pt>
                <c:pt idx="73">
                  <c:v>50.380702931617414</c:v>
                </c:pt>
                <c:pt idx="74">
                  <c:v>49.769853370511356</c:v>
                </c:pt>
                <c:pt idx="75">
                  <c:v>50.73243161354111</c:v>
                </c:pt>
                <c:pt idx="76">
                  <c:v>49.199342544611099</c:v>
                </c:pt>
                <c:pt idx="77">
                  <c:v>49.546906685826443</c:v>
                </c:pt>
                <c:pt idx="78">
                  <c:v>49.648925142423352</c:v>
                </c:pt>
                <c:pt idx="79">
                  <c:v>50.691661950254101</c:v>
                </c:pt>
                <c:pt idx="80">
                  <c:v>49.01070805903224</c:v>
                </c:pt>
                <c:pt idx="81">
                  <c:v>51.304281521818396</c:v>
                </c:pt>
                <c:pt idx="82">
                  <c:v>50.013251306581097</c:v>
                </c:pt>
                <c:pt idx="83">
                  <c:v>50.653786186181506</c:v>
                </c:pt>
                <c:pt idx="84">
                  <c:v>51.650386377762047</c:v>
                </c:pt>
                <c:pt idx="85">
                  <c:v>50.747210943586225</c:v>
                </c:pt>
                <c:pt idx="86">
                  <c:v>51.10485819071576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F9C-4959-88EE-CCD3C77B255D}"/>
            </c:ext>
          </c:extLst>
        </c:ser>
        <c:ser>
          <c:idx val="3"/>
          <c:order val="3"/>
          <c:marker>
            <c:symbol val="none"/>
          </c:marker>
          <c:xVal>
            <c:numRef>
              <c:f>Dampening!$A$10:$A$96</c:f>
              <c:numCache>
                <c:formatCode>General</c:formatCode>
                <c:ptCount val="87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53</c:v>
                </c:pt>
                <c:pt idx="47">
                  <c:v>54</c:v>
                </c:pt>
                <c:pt idx="48">
                  <c:v>55</c:v>
                </c:pt>
                <c:pt idx="49">
                  <c:v>56</c:v>
                </c:pt>
                <c:pt idx="50">
                  <c:v>57</c:v>
                </c:pt>
                <c:pt idx="51">
                  <c:v>58</c:v>
                </c:pt>
                <c:pt idx="52">
                  <c:v>59</c:v>
                </c:pt>
                <c:pt idx="53">
                  <c:v>60</c:v>
                </c:pt>
                <c:pt idx="54">
                  <c:v>61</c:v>
                </c:pt>
                <c:pt idx="55">
                  <c:v>62</c:v>
                </c:pt>
                <c:pt idx="56">
                  <c:v>63</c:v>
                </c:pt>
                <c:pt idx="57">
                  <c:v>64</c:v>
                </c:pt>
                <c:pt idx="58">
                  <c:v>65</c:v>
                </c:pt>
                <c:pt idx="59">
                  <c:v>66</c:v>
                </c:pt>
                <c:pt idx="60">
                  <c:v>67</c:v>
                </c:pt>
                <c:pt idx="61">
                  <c:v>68</c:v>
                </c:pt>
                <c:pt idx="62">
                  <c:v>69</c:v>
                </c:pt>
                <c:pt idx="63">
                  <c:v>70</c:v>
                </c:pt>
                <c:pt idx="64">
                  <c:v>71</c:v>
                </c:pt>
                <c:pt idx="65">
                  <c:v>72</c:v>
                </c:pt>
                <c:pt idx="66">
                  <c:v>73</c:v>
                </c:pt>
                <c:pt idx="67">
                  <c:v>74</c:v>
                </c:pt>
                <c:pt idx="68">
                  <c:v>75</c:v>
                </c:pt>
                <c:pt idx="69">
                  <c:v>76</c:v>
                </c:pt>
                <c:pt idx="70">
                  <c:v>77</c:v>
                </c:pt>
                <c:pt idx="71">
                  <c:v>78</c:v>
                </c:pt>
                <c:pt idx="72">
                  <c:v>79</c:v>
                </c:pt>
                <c:pt idx="73">
                  <c:v>80</c:v>
                </c:pt>
                <c:pt idx="74">
                  <c:v>81</c:v>
                </c:pt>
                <c:pt idx="75">
                  <c:v>82</c:v>
                </c:pt>
                <c:pt idx="76">
                  <c:v>83</c:v>
                </c:pt>
                <c:pt idx="77">
                  <c:v>84</c:v>
                </c:pt>
                <c:pt idx="78">
                  <c:v>85</c:v>
                </c:pt>
                <c:pt idx="79">
                  <c:v>86</c:v>
                </c:pt>
                <c:pt idx="80">
                  <c:v>87</c:v>
                </c:pt>
                <c:pt idx="81">
                  <c:v>88</c:v>
                </c:pt>
                <c:pt idx="82">
                  <c:v>89</c:v>
                </c:pt>
                <c:pt idx="83">
                  <c:v>90</c:v>
                </c:pt>
                <c:pt idx="84">
                  <c:v>91</c:v>
                </c:pt>
                <c:pt idx="85">
                  <c:v>92</c:v>
                </c:pt>
                <c:pt idx="86">
                  <c:v>93</c:v>
                </c:pt>
              </c:numCache>
            </c:numRef>
          </c:xVal>
          <c:yVal>
            <c:numRef>
              <c:f>Dampening!$E$10:$E$96</c:f>
              <c:numCache>
                <c:formatCode>0.000</c:formatCode>
                <c:ptCount val="87"/>
                <c:pt idx="0">
                  <c:v>72.067094368970132</c:v>
                </c:pt>
                <c:pt idx="1">
                  <c:v>71.865194602110932</c:v>
                </c:pt>
                <c:pt idx="2">
                  <c:v>71.651191260119631</c:v>
                </c:pt>
                <c:pt idx="3">
                  <c:v>70.917439367126207</c:v>
                </c:pt>
                <c:pt idx="4">
                  <c:v>68.944072952403786</c:v>
                </c:pt>
                <c:pt idx="5">
                  <c:v>68.595757836549495</c:v>
                </c:pt>
                <c:pt idx="6">
                  <c:v>68.62748312917364</c:v>
                </c:pt>
                <c:pt idx="7">
                  <c:v>67.555627917605236</c:v>
                </c:pt>
                <c:pt idx="8">
                  <c:v>67.049870094987313</c:v>
                </c:pt>
                <c:pt idx="9">
                  <c:v>66.314475690304675</c:v>
                </c:pt>
                <c:pt idx="10">
                  <c:v>67.437739646799542</c:v>
                </c:pt>
                <c:pt idx="11">
                  <c:v>68.078372912945724</c:v>
                </c:pt>
                <c:pt idx="12">
                  <c:v>69.242073529668559</c:v>
                </c:pt>
                <c:pt idx="13">
                  <c:v>70.291683018757482</c:v>
                </c:pt>
                <c:pt idx="14">
                  <c:v>70.804727212422165</c:v>
                </c:pt>
                <c:pt idx="15">
                  <c:v>70.187748362739981</c:v>
                </c:pt>
                <c:pt idx="16">
                  <c:v>71.169917648765207</c:v>
                </c:pt>
                <c:pt idx="17">
                  <c:v>70.585699415937114</c:v>
                </c:pt>
                <c:pt idx="18">
                  <c:v>70.603810057574236</c:v>
                </c:pt>
                <c:pt idx="19">
                  <c:v>70.568927650228602</c:v>
                </c:pt>
                <c:pt idx="20">
                  <c:v>70.60711139954833</c:v>
                </c:pt>
                <c:pt idx="21">
                  <c:v>69.888485398356408</c:v>
                </c:pt>
                <c:pt idx="22">
                  <c:v>69.339615031991826</c:v>
                </c:pt>
                <c:pt idx="23">
                  <c:v>70.822617636750209</c:v>
                </c:pt>
                <c:pt idx="24">
                  <c:v>69.938141982568069</c:v>
                </c:pt>
                <c:pt idx="25">
                  <c:v>69.651255482829384</c:v>
                </c:pt>
                <c:pt idx="26">
                  <c:v>69.827448295276525</c:v>
                </c:pt>
                <c:pt idx="27">
                  <c:v>71.176222638352243</c:v>
                </c:pt>
                <c:pt idx="28">
                  <c:v>69.869768312618788</c:v>
                </c:pt>
                <c:pt idx="29">
                  <c:v>69.0422841960944</c:v>
                </c:pt>
                <c:pt idx="30">
                  <c:v>68.662400570518543</c:v>
                </c:pt>
                <c:pt idx="31">
                  <c:v>69.865527687195055</c:v>
                </c:pt>
                <c:pt idx="32">
                  <c:v>69.218739675791241</c:v>
                </c:pt>
                <c:pt idx="33">
                  <c:v>70.156922987085807</c:v>
                </c:pt>
                <c:pt idx="34">
                  <c:v>71.014107989739102</c:v>
                </c:pt>
                <c:pt idx="35">
                  <c:v>70.512865415276082</c:v>
                </c:pt>
                <c:pt idx="36">
                  <c:v>70.511196813592733</c:v>
                </c:pt>
                <c:pt idx="37">
                  <c:v>71.596383532842268</c:v>
                </c:pt>
                <c:pt idx="38">
                  <c:v>71.80691202910684</c:v>
                </c:pt>
                <c:pt idx="39">
                  <c:v>70.965886107818065</c:v>
                </c:pt>
                <c:pt idx="40">
                  <c:v>71.202054241135926</c:v>
                </c:pt>
                <c:pt idx="41">
                  <c:v>71.373915428132008</c:v>
                </c:pt>
                <c:pt idx="42">
                  <c:v>71.464560207890216</c:v>
                </c:pt>
                <c:pt idx="43">
                  <c:v>70.543820877482801</c:v>
                </c:pt>
                <c:pt idx="44">
                  <c:v>70.669671324038347</c:v>
                </c:pt>
                <c:pt idx="45">
                  <c:v>70.458018532449088</c:v>
                </c:pt>
                <c:pt idx="46">
                  <c:v>69.558173418083712</c:v>
                </c:pt>
                <c:pt idx="47">
                  <c:v>69.271267044557376</c:v>
                </c:pt>
                <c:pt idx="48">
                  <c:v>69.095224402886814</c:v>
                </c:pt>
                <c:pt idx="49">
                  <c:v>68.048737449494624</c:v>
                </c:pt>
                <c:pt idx="50">
                  <c:v>67.547442762382232</c:v>
                </c:pt>
                <c:pt idx="51">
                  <c:v>66.559956703491821</c:v>
                </c:pt>
                <c:pt idx="52">
                  <c:v>67.436902953430462</c:v>
                </c:pt>
                <c:pt idx="53">
                  <c:v>67.381604499712836</c:v>
                </c:pt>
                <c:pt idx="54">
                  <c:v>67.213529182485317</c:v>
                </c:pt>
                <c:pt idx="55">
                  <c:v>68.866650443313659</c:v>
                </c:pt>
                <c:pt idx="56">
                  <c:v>69.106800010839464</c:v>
                </c:pt>
                <c:pt idx="57">
                  <c:v>71.202404591293558</c:v>
                </c:pt>
                <c:pt idx="58">
                  <c:v>70.5874420197554</c:v>
                </c:pt>
                <c:pt idx="59">
                  <c:v>71.530092484362882</c:v>
                </c:pt>
                <c:pt idx="60">
                  <c:v>72.395387264964484</c:v>
                </c:pt>
                <c:pt idx="61">
                  <c:v>72.706361925052846</c:v>
                </c:pt>
                <c:pt idx="62">
                  <c:v>73.740089276645051</c:v>
                </c:pt>
                <c:pt idx="63">
                  <c:v>73.84643026311187</c:v>
                </c:pt>
                <c:pt idx="64">
                  <c:v>72.726530970933396</c:v>
                </c:pt>
                <c:pt idx="65">
                  <c:v>72.117250892049455</c:v>
                </c:pt>
                <c:pt idx="66">
                  <c:v>70.76726176682935</c:v>
                </c:pt>
                <c:pt idx="67">
                  <c:v>71.09686983743876</c:v>
                </c:pt>
                <c:pt idx="68">
                  <c:v>70.994157671898776</c:v>
                </c:pt>
                <c:pt idx="69">
                  <c:v>70.562012358447191</c:v>
                </c:pt>
                <c:pt idx="70">
                  <c:v>69.600640728820281</c:v>
                </c:pt>
                <c:pt idx="71">
                  <c:v>69.041575284361201</c:v>
                </c:pt>
                <c:pt idx="72">
                  <c:v>69.50889026777628</c:v>
                </c:pt>
                <c:pt idx="73">
                  <c:v>69.063594295439245</c:v>
                </c:pt>
                <c:pt idx="74">
                  <c:v>69.949227359450134</c:v>
                </c:pt>
                <c:pt idx="75">
                  <c:v>70.049549986124688</c:v>
                </c:pt>
                <c:pt idx="76">
                  <c:v>70.628842721446873</c:v>
                </c:pt>
                <c:pt idx="77">
                  <c:v>69.534452559063666</c:v>
                </c:pt>
                <c:pt idx="78">
                  <c:v>69.988890606239892</c:v>
                </c:pt>
                <c:pt idx="79">
                  <c:v>69.389989556719343</c:v>
                </c:pt>
                <c:pt idx="80">
                  <c:v>70.680569070671922</c:v>
                </c:pt>
                <c:pt idx="81">
                  <c:v>69.663431651088558</c:v>
                </c:pt>
                <c:pt idx="82">
                  <c:v>70.737053287201476</c:v>
                </c:pt>
                <c:pt idx="83">
                  <c:v>71.342807538063155</c:v>
                </c:pt>
                <c:pt idx="84">
                  <c:v>70.738350202710976</c:v>
                </c:pt>
                <c:pt idx="85">
                  <c:v>71.20063066559824</c:v>
                </c:pt>
                <c:pt idx="86">
                  <c:v>72.247689861470874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F9C-4959-88EE-CCD3C77B255D}"/>
            </c:ext>
          </c:extLst>
        </c:ser>
        <c:ser>
          <c:idx val="4"/>
          <c:order val="4"/>
          <c:marker>
            <c:symbol val="none"/>
          </c:marker>
          <c:xVal>
            <c:numRef>
              <c:f>Dampening!$A$10:$A$96</c:f>
              <c:numCache>
                <c:formatCode>General</c:formatCode>
                <c:ptCount val="87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53</c:v>
                </c:pt>
                <c:pt idx="47">
                  <c:v>54</c:v>
                </c:pt>
                <c:pt idx="48">
                  <c:v>55</c:v>
                </c:pt>
                <c:pt idx="49">
                  <c:v>56</c:v>
                </c:pt>
                <c:pt idx="50">
                  <c:v>57</c:v>
                </c:pt>
                <c:pt idx="51">
                  <c:v>58</c:v>
                </c:pt>
                <c:pt idx="52">
                  <c:v>59</c:v>
                </c:pt>
                <c:pt idx="53">
                  <c:v>60</c:v>
                </c:pt>
                <c:pt idx="54">
                  <c:v>61</c:v>
                </c:pt>
                <c:pt idx="55">
                  <c:v>62</c:v>
                </c:pt>
                <c:pt idx="56">
                  <c:v>63</c:v>
                </c:pt>
                <c:pt idx="57">
                  <c:v>64</c:v>
                </c:pt>
                <c:pt idx="58">
                  <c:v>65</c:v>
                </c:pt>
                <c:pt idx="59">
                  <c:v>66</c:v>
                </c:pt>
                <c:pt idx="60">
                  <c:v>67</c:v>
                </c:pt>
                <c:pt idx="61">
                  <c:v>68</c:v>
                </c:pt>
                <c:pt idx="62">
                  <c:v>69</c:v>
                </c:pt>
                <c:pt idx="63">
                  <c:v>70</c:v>
                </c:pt>
                <c:pt idx="64">
                  <c:v>71</c:v>
                </c:pt>
                <c:pt idx="65">
                  <c:v>72</c:v>
                </c:pt>
                <c:pt idx="66">
                  <c:v>73</c:v>
                </c:pt>
                <c:pt idx="67">
                  <c:v>74</c:v>
                </c:pt>
                <c:pt idx="68">
                  <c:v>75</c:v>
                </c:pt>
                <c:pt idx="69">
                  <c:v>76</c:v>
                </c:pt>
                <c:pt idx="70">
                  <c:v>77</c:v>
                </c:pt>
                <c:pt idx="71">
                  <c:v>78</c:v>
                </c:pt>
                <c:pt idx="72">
                  <c:v>79</c:v>
                </c:pt>
                <c:pt idx="73">
                  <c:v>80</c:v>
                </c:pt>
                <c:pt idx="74">
                  <c:v>81</c:v>
                </c:pt>
                <c:pt idx="75">
                  <c:v>82</c:v>
                </c:pt>
                <c:pt idx="76">
                  <c:v>83</c:v>
                </c:pt>
                <c:pt idx="77">
                  <c:v>84</c:v>
                </c:pt>
                <c:pt idx="78">
                  <c:v>85</c:v>
                </c:pt>
                <c:pt idx="79">
                  <c:v>86</c:v>
                </c:pt>
                <c:pt idx="80">
                  <c:v>87</c:v>
                </c:pt>
                <c:pt idx="81">
                  <c:v>88</c:v>
                </c:pt>
                <c:pt idx="82">
                  <c:v>89</c:v>
                </c:pt>
                <c:pt idx="83">
                  <c:v>90</c:v>
                </c:pt>
                <c:pt idx="84">
                  <c:v>91</c:v>
                </c:pt>
                <c:pt idx="85">
                  <c:v>92</c:v>
                </c:pt>
                <c:pt idx="86">
                  <c:v>93</c:v>
                </c:pt>
              </c:numCache>
            </c:numRef>
          </c:xVal>
          <c:yVal>
            <c:numRef>
              <c:f>Dampening!$F$10:$F$96</c:f>
              <c:numCache>
                <c:formatCode>0.000</c:formatCode>
                <c:ptCount val="87"/>
                <c:pt idx="0">
                  <c:v>90.565310524737924</c:v>
                </c:pt>
                <c:pt idx="1">
                  <c:v>91.123827585813913</c:v>
                </c:pt>
                <c:pt idx="2">
                  <c:v>91.561278631946365</c:v>
                </c:pt>
                <c:pt idx="3">
                  <c:v>90.514488097790263</c:v>
                </c:pt>
                <c:pt idx="4">
                  <c:v>89.281445257060568</c:v>
                </c:pt>
                <c:pt idx="5">
                  <c:v>89.257517184645835</c:v>
                </c:pt>
                <c:pt idx="6">
                  <c:v>88.831598632193618</c:v>
                </c:pt>
                <c:pt idx="7">
                  <c:v>88.02342883367335</c:v>
                </c:pt>
                <c:pt idx="8">
                  <c:v>87.152708137518218</c:v>
                </c:pt>
                <c:pt idx="9">
                  <c:v>86.911300529844709</c:v>
                </c:pt>
                <c:pt idx="10">
                  <c:v>87.860328212703038</c:v>
                </c:pt>
                <c:pt idx="11">
                  <c:v>89.415088663584442</c:v>
                </c:pt>
                <c:pt idx="12">
                  <c:v>89.402163173039412</c:v>
                </c:pt>
                <c:pt idx="13">
                  <c:v>89.189226221393625</c:v>
                </c:pt>
                <c:pt idx="14">
                  <c:v>90.275069793102716</c:v>
                </c:pt>
                <c:pt idx="15">
                  <c:v>90.937729387642847</c:v>
                </c:pt>
                <c:pt idx="16">
                  <c:v>89.625605795570721</c:v>
                </c:pt>
                <c:pt idx="17">
                  <c:v>89.646675342947404</c:v>
                </c:pt>
                <c:pt idx="18">
                  <c:v>89.79052943867849</c:v>
                </c:pt>
                <c:pt idx="19">
                  <c:v>91.372484702084208</c:v>
                </c:pt>
                <c:pt idx="20">
                  <c:v>91.420244278494593</c:v>
                </c:pt>
                <c:pt idx="21">
                  <c:v>90.434088543168045</c:v>
                </c:pt>
                <c:pt idx="22">
                  <c:v>90.482398672642248</c:v>
                </c:pt>
                <c:pt idx="23">
                  <c:v>89.985808945311391</c:v>
                </c:pt>
                <c:pt idx="24">
                  <c:v>89.993979790703293</c:v>
                </c:pt>
                <c:pt idx="25">
                  <c:v>89.330814831282453</c:v>
                </c:pt>
                <c:pt idx="26">
                  <c:v>89.65183397079133</c:v>
                </c:pt>
                <c:pt idx="27">
                  <c:v>89.204767626872581</c:v>
                </c:pt>
                <c:pt idx="28">
                  <c:v>90.094872633600701</c:v>
                </c:pt>
                <c:pt idx="29">
                  <c:v>89.860358486004543</c:v>
                </c:pt>
                <c:pt idx="30">
                  <c:v>89.827338233060829</c:v>
                </c:pt>
                <c:pt idx="31">
                  <c:v>89.934424899634394</c:v>
                </c:pt>
                <c:pt idx="32">
                  <c:v>90.654515454024647</c:v>
                </c:pt>
                <c:pt idx="33">
                  <c:v>90.150653715876032</c:v>
                </c:pt>
                <c:pt idx="34">
                  <c:v>89.801043094407177</c:v>
                </c:pt>
                <c:pt idx="35">
                  <c:v>90.355422332324991</c:v>
                </c:pt>
                <c:pt idx="36">
                  <c:v>90.652078275790004</c:v>
                </c:pt>
                <c:pt idx="37">
                  <c:v>90.610891226036287</c:v>
                </c:pt>
                <c:pt idx="38">
                  <c:v>90.757182136622134</c:v>
                </c:pt>
                <c:pt idx="39">
                  <c:v>91.594422815367523</c:v>
                </c:pt>
                <c:pt idx="40">
                  <c:v>92.152937055863589</c:v>
                </c:pt>
                <c:pt idx="41">
                  <c:v>91.962814789138875</c:v>
                </c:pt>
                <c:pt idx="42">
                  <c:v>91.23481106271457</c:v>
                </c:pt>
                <c:pt idx="43">
                  <c:v>90.220564461004713</c:v>
                </c:pt>
                <c:pt idx="44">
                  <c:v>89.900440049087692</c:v>
                </c:pt>
                <c:pt idx="45">
                  <c:v>89.870966641723527</c:v>
                </c:pt>
                <c:pt idx="46">
                  <c:v>89.596403233189164</c:v>
                </c:pt>
                <c:pt idx="47">
                  <c:v>88.710779212113138</c:v>
                </c:pt>
                <c:pt idx="48">
                  <c:v>88.519552704775705</c:v>
                </c:pt>
                <c:pt idx="49">
                  <c:v>89.356028864143369</c:v>
                </c:pt>
                <c:pt idx="50">
                  <c:v>88.164734985611886</c:v>
                </c:pt>
                <c:pt idx="51">
                  <c:v>88.013619037958762</c:v>
                </c:pt>
                <c:pt idx="52">
                  <c:v>86.879964336132318</c:v>
                </c:pt>
                <c:pt idx="53">
                  <c:v>87.175655934998844</c:v>
                </c:pt>
                <c:pt idx="54">
                  <c:v>88.395767739312404</c:v>
                </c:pt>
                <c:pt idx="55">
                  <c:v>88.490860806417658</c:v>
                </c:pt>
                <c:pt idx="56">
                  <c:v>90.056059262921181</c:v>
                </c:pt>
                <c:pt idx="57">
                  <c:v>89.59642313902863</c:v>
                </c:pt>
                <c:pt idx="58">
                  <c:v>91.34819365807833</c:v>
                </c:pt>
                <c:pt idx="59">
                  <c:v>91.721084834632663</c:v>
                </c:pt>
                <c:pt idx="60">
                  <c:v>92.234552898325632</c:v>
                </c:pt>
                <c:pt idx="61">
                  <c:v>92.754618259621324</c:v>
                </c:pt>
                <c:pt idx="62">
                  <c:v>92.419814642920002</c:v>
                </c:pt>
                <c:pt idx="63">
                  <c:v>92.768889397583763</c:v>
                </c:pt>
                <c:pt idx="64">
                  <c:v>92.502996750606499</c:v>
                </c:pt>
                <c:pt idx="65">
                  <c:v>91.611104891252211</c:v>
                </c:pt>
                <c:pt idx="66">
                  <c:v>91.22466208806442</c:v>
                </c:pt>
                <c:pt idx="67">
                  <c:v>91.177809814937149</c:v>
                </c:pt>
                <c:pt idx="68">
                  <c:v>91.700278748107763</c:v>
                </c:pt>
                <c:pt idx="69">
                  <c:v>90.655910552881679</c:v>
                </c:pt>
                <c:pt idx="70">
                  <c:v>90.010590275491367</c:v>
                </c:pt>
                <c:pt idx="71">
                  <c:v>89.803701468784624</c:v>
                </c:pt>
                <c:pt idx="72">
                  <c:v>88.942666231142653</c:v>
                </c:pt>
                <c:pt idx="73">
                  <c:v>89.314376193065073</c:v>
                </c:pt>
                <c:pt idx="74">
                  <c:v>89.420847721863268</c:v>
                </c:pt>
                <c:pt idx="75">
                  <c:v>90.006873584844129</c:v>
                </c:pt>
                <c:pt idx="76">
                  <c:v>90.169147735856129</c:v>
                </c:pt>
                <c:pt idx="77">
                  <c:v>90.793750286217787</c:v>
                </c:pt>
                <c:pt idx="78">
                  <c:v>89.343409367734878</c:v>
                </c:pt>
                <c:pt idx="79">
                  <c:v>90.107591221857049</c:v>
                </c:pt>
                <c:pt idx="80">
                  <c:v>89.855075859731414</c:v>
                </c:pt>
                <c:pt idx="81">
                  <c:v>90.329875506193787</c:v>
                </c:pt>
                <c:pt idx="82">
                  <c:v>90.814853959663438</c:v>
                </c:pt>
                <c:pt idx="83">
                  <c:v>90.791102555085587</c:v>
                </c:pt>
                <c:pt idx="84">
                  <c:v>91.030749017147116</c:v>
                </c:pt>
                <c:pt idx="85">
                  <c:v>91.967625815684841</c:v>
                </c:pt>
                <c:pt idx="86">
                  <c:v>91.689278915608753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F9C-4959-88EE-CCD3C77B255D}"/>
            </c:ext>
          </c:extLst>
        </c:ser>
        <c:ser>
          <c:idx val="5"/>
          <c:order val="5"/>
          <c:marker>
            <c:symbol val="none"/>
          </c:marker>
          <c:xVal>
            <c:numRef>
              <c:f>Dampening!$A$10:$A$96</c:f>
              <c:numCache>
                <c:formatCode>General</c:formatCode>
                <c:ptCount val="87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53</c:v>
                </c:pt>
                <c:pt idx="47">
                  <c:v>54</c:v>
                </c:pt>
                <c:pt idx="48">
                  <c:v>55</c:v>
                </c:pt>
                <c:pt idx="49">
                  <c:v>56</c:v>
                </c:pt>
                <c:pt idx="50">
                  <c:v>57</c:v>
                </c:pt>
                <c:pt idx="51">
                  <c:v>58</c:v>
                </c:pt>
                <c:pt idx="52">
                  <c:v>59</c:v>
                </c:pt>
                <c:pt idx="53">
                  <c:v>60</c:v>
                </c:pt>
                <c:pt idx="54">
                  <c:v>61</c:v>
                </c:pt>
                <c:pt idx="55">
                  <c:v>62</c:v>
                </c:pt>
                <c:pt idx="56">
                  <c:v>63</c:v>
                </c:pt>
                <c:pt idx="57">
                  <c:v>64</c:v>
                </c:pt>
                <c:pt idx="58">
                  <c:v>65</c:v>
                </c:pt>
                <c:pt idx="59">
                  <c:v>66</c:v>
                </c:pt>
                <c:pt idx="60">
                  <c:v>67</c:v>
                </c:pt>
                <c:pt idx="61">
                  <c:v>68</c:v>
                </c:pt>
                <c:pt idx="62">
                  <c:v>69</c:v>
                </c:pt>
                <c:pt idx="63">
                  <c:v>70</c:v>
                </c:pt>
                <c:pt idx="64">
                  <c:v>71</c:v>
                </c:pt>
                <c:pt idx="65">
                  <c:v>72</c:v>
                </c:pt>
                <c:pt idx="66">
                  <c:v>73</c:v>
                </c:pt>
                <c:pt idx="67">
                  <c:v>74</c:v>
                </c:pt>
                <c:pt idx="68">
                  <c:v>75</c:v>
                </c:pt>
                <c:pt idx="69">
                  <c:v>76</c:v>
                </c:pt>
                <c:pt idx="70">
                  <c:v>77</c:v>
                </c:pt>
                <c:pt idx="71">
                  <c:v>78</c:v>
                </c:pt>
                <c:pt idx="72">
                  <c:v>79</c:v>
                </c:pt>
                <c:pt idx="73">
                  <c:v>80</c:v>
                </c:pt>
                <c:pt idx="74">
                  <c:v>81</c:v>
                </c:pt>
                <c:pt idx="75">
                  <c:v>82</c:v>
                </c:pt>
                <c:pt idx="76">
                  <c:v>83</c:v>
                </c:pt>
                <c:pt idx="77">
                  <c:v>84</c:v>
                </c:pt>
                <c:pt idx="78">
                  <c:v>85</c:v>
                </c:pt>
                <c:pt idx="79">
                  <c:v>86</c:v>
                </c:pt>
                <c:pt idx="80">
                  <c:v>87</c:v>
                </c:pt>
                <c:pt idx="81">
                  <c:v>88</c:v>
                </c:pt>
                <c:pt idx="82">
                  <c:v>89</c:v>
                </c:pt>
                <c:pt idx="83">
                  <c:v>90</c:v>
                </c:pt>
                <c:pt idx="84">
                  <c:v>91</c:v>
                </c:pt>
                <c:pt idx="85">
                  <c:v>92</c:v>
                </c:pt>
                <c:pt idx="86">
                  <c:v>93</c:v>
                </c:pt>
              </c:numCache>
            </c:numRef>
          </c:xVal>
          <c:yVal>
            <c:numRef>
              <c:f>Dampening!$G$10:$G$96</c:f>
              <c:numCache>
                <c:formatCode>0.000</c:formatCode>
                <c:ptCount val="87"/>
                <c:pt idx="0">
                  <c:v>111.1429314780582</c:v>
                </c:pt>
                <c:pt idx="1">
                  <c:v>110.5081330234253</c:v>
                </c:pt>
                <c:pt idx="2">
                  <c:v>110.24313470604379</c:v>
                </c:pt>
                <c:pt idx="3">
                  <c:v>110.07792372884157</c:v>
                </c:pt>
                <c:pt idx="4">
                  <c:v>110.53810781039716</c:v>
                </c:pt>
                <c:pt idx="5">
                  <c:v>109.37551248098852</c:v>
                </c:pt>
                <c:pt idx="6">
                  <c:v>108.64946600299602</c:v>
                </c:pt>
                <c:pt idx="7">
                  <c:v>108.29436332372178</c:v>
                </c:pt>
                <c:pt idx="8">
                  <c:v>107.7563993956779</c:v>
                </c:pt>
                <c:pt idx="9">
                  <c:v>108.33177835689936</c:v>
                </c:pt>
                <c:pt idx="10">
                  <c:v>108.66543263896344</c:v>
                </c:pt>
                <c:pt idx="11">
                  <c:v>109.0140037712812</c:v>
                </c:pt>
                <c:pt idx="12">
                  <c:v>109.34375399751859</c:v>
                </c:pt>
                <c:pt idx="13">
                  <c:v>109.52495503528817</c:v>
                </c:pt>
                <c:pt idx="14">
                  <c:v>109.55030513750782</c:v>
                </c:pt>
                <c:pt idx="15">
                  <c:v>109.78597663159601</c:v>
                </c:pt>
                <c:pt idx="16">
                  <c:v>109.68455332289275</c:v>
                </c:pt>
                <c:pt idx="17">
                  <c:v>109.10047637179288</c:v>
                </c:pt>
                <c:pt idx="18">
                  <c:v>110.44434384439843</c:v>
                </c:pt>
                <c:pt idx="19">
                  <c:v>110.6306278489882</c:v>
                </c:pt>
                <c:pt idx="20">
                  <c:v>111.10833100783384</c:v>
                </c:pt>
                <c:pt idx="21">
                  <c:v>111.68713106748443</c:v>
                </c:pt>
                <c:pt idx="22">
                  <c:v>110.81248746810364</c:v>
                </c:pt>
                <c:pt idx="23">
                  <c:v>109.83358495123454</c:v>
                </c:pt>
                <c:pt idx="24">
                  <c:v>109.46458336149381</c:v>
                </c:pt>
                <c:pt idx="25">
                  <c:v>109.94174246392126</c:v>
                </c:pt>
                <c:pt idx="26">
                  <c:v>108.88033633709358</c:v>
                </c:pt>
                <c:pt idx="27">
                  <c:v>108.97136683870325</c:v>
                </c:pt>
                <c:pt idx="28">
                  <c:v>109.29911326369842</c:v>
                </c:pt>
                <c:pt idx="29">
                  <c:v>110.59721244372517</c:v>
                </c:pt>
                <c:pt idx="30">
                  <c:v>110.75238554672011</c:v>
                </c:pt>
                <c:pt idx="31">
                  <c:v>110.50081856716805</c:v>
                </c:pt>
                <c:pt idx="32">
                  <c:v>110.61286212988411</c:v>
                </c:pt>
                <c:pt idx="33">
                  <c:v>110.27683362684445</c:v>
                </c:pt>
                <c:pt idx="34">
                  <c:v>109.72614343250456</c:v>
                </c:pt>
                <c:pt idx="35">
                  <c:v>110.02834971805264</c:v>
                </c:pt>
                <c:pt idx="36">
                  <c:v>110.46374444766457</c:v>
                </c:pt>
                <c:pt idx="37">
                  <c:v>110.08726251853487</c:v>
                </c:pt>
                <c:pt idx="38">
                  <c:v>110.61509586103693</c:v>
                </c:pt>
                <c:pt idx="39">
                  <c:v>111.79371816515234</c:v>
                </c:pt>
                <c:pt idx="40">
                  <c:v>112.17777888302669</c:v>
                </c:pt>
                <c:pt idx="41">
                  <c:v>111.91538388085935</c:v>
                </c:pt>
                <c:pt idx="42">
                  <c:v>110.83354845235135</c:v>
                </c:pt>
                <c:pt idx="43">
                  <c:v>110.58410571788306</c:v>
                </c:pt>
                <c:pt idx="44">
                  <c:v>109.61383078566658</c:v>
                </c:pt>
                <c:pt idx="45">
                  <c:v>109.25716225484645</c:v>
                </c:pt>
                <c:pt idx="46">
                  <c:v>109.1058187407269</c:v>
                </c:pt>
                <c:pt idx="47">
                  <c:v>108.91031630127671</c:v>
                </c:pt>
                <c:pt idx="48">
                  <c:v>108.99060532406463</c:v>
                </c:pt>
                <c:pt idx="49">
                  <c:v>108.5452713499086</c:v>
                </c:pt>
                <c:pt idx="50">
                  <c:v>109.47224169705257</c:v>
                </c:pt>
                <c:pt idx="51">
                  <c:v>108.18862170828922</c:v>
                </c:pt>
                <c:pt idx="52">
                  <c:v>107.70383831705074</c:v>
                </c:pt>
                <c:pt idx="53">
                  <c:v>107.81527787172895</c:v>
                </c:pt>
                <c:pt idx="54">
                  <c:v>108.2623016548626</c:v>
                </c:pt>
                <c:pt idx="55">
                  <c:v>109.47463407959589</c:v>
                </c:pt>
                <c:pt idx="56">
                  <c:v>108.99991717710415</c:v>
                </c:pt>
                <c:pt idx="57">
                  <c:v>110.35578006225789</c:v>
                </c:pt>
                <c:pt idx="58">
                  <c:v>110.70812381019044</c:v>
                </c:pt>
                <c:pt idx="59">
                  <c:v>111.97225998162904</c:v>
                </c:pt>
                <c:pt idx="60">
                  <c:v>112.12878835785489</c:v>
                </c:pt>
                <c:pt idx="61">
                  <c:v>112.06467581755587</c:v>
                </c:pt>
                <c:pt idx="62">
                  <c:v>112.08444467226543</c:v>
                </c:pt>
                <c:pt idx="63">
                  <c:v>111.50254253544497</c:v>
                </c:pt>
                <c:pt idx="64">
                  <c:v>111.81855064913809</c:v>
                </c:pt>
                <c:pt idx="65">
                  <c:v>111.68838378437961</c:v>
                </c:pt>
                <c:pt idx="66">
                  <c:v>111.82866968204759</c:v>
                </c:pt>
                <c:pt idx="67">
                  <c:v>111.7155785123804</c:v>
                </c:pt>
                <c:pt idx="68">
                  <c:v>110.86334653837831</c:v>
                </c:pt>
                <c:pt idx="69">
                  <c:v>111.05857292565891</c:v>
                </c:pt>
                <c:pt idx="70">
                  <c:v>110.6653819753036</c:v>
                </c:pt>
                <c:pt idx="71">
                  <c:v>109.77781877028642</c:v>
                </c:pt>
                <c:pt idx="72">
                  <c:v>109.59375706695079</c:v>
                </c:pt>
                <c:pt idx="73">
                  <c:v>109.26356190954708</c:v>
                </c:pt>
                <c:pt idx="74">
                  <c:v>109.46082317861153</c:v>
                </c:pt>
                <c:pt idx="75">
                  <c:v>109.61876924306087</c:v>
                </c:pt>
                <c:pt idx="76">
                  <c:v>110.24209831451225</c:v>
                </c:pt>
                <c:pt idx="77">
                  <c:v>109.90985039291755</c:v>
                </c:pt>
                <c:pt idx="78">
                  <c:v>110.77036470251264</c:v>
                </c:pt>
                <c:pt idx="79">
                  <c:v>109.7441101147427</c:v>
                </c:pt>
                <c:pt idx="80">
                  <c:v>109.89900095173169</c:v>
                </c:pt>
                <c:pt idx="81">
                  <c:v>110.79987255027278</c:v>
                </c:pt>
                <c:pt idx="82">
                  <c:v>110.43825223763538</c:v>
                </c:pt>
                <c:pt idx="83">
                  <c:v>110.63202806941135</c:v>
                </c:pt>
                <c:pt idx="84">
                  <c:v>111.82314309646738</c:v>
                </c:pt>
                <c:pt idx="85">
                  <c:v>111.4703562515331</c:v>
                </c:pt>
                <c:pt idx="86">
                  <c:v>111.81439472774753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F9C-4959-88EE-CCD3C77B2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5622544"/>
        <c:axId val="945623104"/>
      </c:scatterChart>
      <c:valAx>
        <c:axId val="945622544"/>
        <c:scaling>
          <c:orientation val="minMax"/>
          <c:max val="12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45623104"/>
        <c:crosses val="autoZero"/>
        <c:crossBetween val="midCat"/>
        <c:majorUnit val="20"/>
      </c:valAx>
      <c:valAx>
        <c:axId val="945623104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945622544"/>
        <c:crosses val="autoZero"/>
        <c:crossBetween val="midCat"/>
      </c:valAx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 orientation="landscape" horizontalDpi="300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Filtering!$A$10:$A$96</c:f>
              <c:numCache>
                <c:formatCode>General</c:formatCode>
                <c:ptCount val="87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53</c:v>
                </c:pt>
                <c:pt idx="47">
                  <c:v>54</c:v>
                </c:pt>
                <c:pt idx="48">
                  <c:v>55</c:v>
                </c:pt>
                <c:pt idx="49">
                  <c:v>56</c:v>
                </c:pt>
                <c:pt idx="50">
                  <c:v>57</c:v>
                </c:pt>
                <c:pt idx="51">
                  <c:v>58</c:v>
                </c:pt>
                <c:pt idx="52">
                  <c:v>59</c:v>
                </c:pt>
                <c:pt idx="53">
                  <c:v>60</c:v>
                </c:pt>
                <c:pt idx="54">
                  <c:v>61</c:v>
                </c:pt>
                <c:pt idx="55">
                  <c:v>62</c:v>
                </c:pt>
                <c:pt idx="56">
                  <c:v>63</c:v>
                </c:pt>
                <c:pt idx="57">
                  <c:v>64</c:v>
                </c:pt>
                <c:pt idx="58">
                  <c:v>65</c:v>
                </c:pt>
                <c:pt idx="59">
                  <c:v>66</c:v>
                </c:pt>
                <c:pt idx="60">
                  <c:v>67</c:v>
                </c:pt>
                <c:pt idx="61">
                  <c:v>68</c:v>
                </c:pt>
                <c:pt idx="62">
                  <c:v>69</c:v>
                </c:pt>
                <c:pt idx="63">
                  <c:v>70</c:v>
                </c:pt>
                <c:pt idx="64">
                  <c:v>71</c:v>
                </c:pt>
                <c:pt idx="65">
                  <c:v>72</c:v>
                </c:pt>
                <c:pt idx="66">
                  <c:v>73</c:v>
                </c:pt>
                <c:pt idx="67">
                  <c:v>74</c:v>
                </c:pt>
                <c:pt idx="68">
                  <c:v>75</c:v>
                </c:pt>
                <c:pt idx="69">
                  <c:v>76</c:v>
                </c:pt>
                <c:pt idx="70">
                  <c:v>77</c:v>
                </c:pt>
                <c:pt idx="71">
                  <c:v>78</c:v>
                </c:pt>
                <c:pt idx="72">
                  <c:v>79</c:v>
                </c:pt>
                <c:pt idx="73">
                  <c:v>80</c:v>
                </c:pt>
                <c:pt idx="74">
                  <c:v>81</c:v>
                </c:pt>
                <c:pt idx="75">
                  <c:v>82</c:v>
                </c:pt>
                <c:pt idx="76">
                  <c:v>83</c:v>
                </c:pt>
                <c:pt idx="77">
                  <c:v>84</c:v>
                </c:pt>
                <c:pt idx="78">
                  <c:v>85</c:v>
                </c:pt>
                <c:pt idx="79">
                  <c:v>86</c:v>
                </c:pt>
                <c:pt idx="80">
                  <c:v>87</c:v>
                </c:pt>
                <c:pt idx="81">
                  <c:v>88</c:v>
                </c:pt>
                <c:pt idx="82">
                  <c:v>89</c:v>
                </c:pt>
                <c:pt idx="83">
                  <c:v>90</c:v>
                </c:pt>
                <c:pt idx="84">
                  <c:v>91</c:v>
                </c:pt>
                <c:pt idx="85">
                  <c:v>92</c:v>
                </c:pt>
                <c:pt idx="86">
                  <c:v>93</c:v>
                </c:pt>
              </c:numCache>
            </c:numRef>
          </c:xVal>
          <c:yVal>
            <c:numRef>
              <c:f>Filtering!$B$10:$B$96</c:f>
              <c:numCache>
                <c:formatCode>General</c:formatCode>
                <c:ptCount val="87"/>
                <c:pt idx="0">
                  <c:v>25</c:v>
                </c:pt>
                <c:pt idx="1">
                  <c:v>29</c:v>
                </c:pt>
                <c:pt idx="2">
                  <c:v>33</c:v>
                </c:pt>
                <c:pt idx="3">
                  <c:v>1</c:v>
                </c:pt>
                <c:pt idx="4">
                  <c:v>5</c:v>
                </c:pt>
                <c:pt idx="5">
                  <c:v>9</c:v>
                </c:pt>
                <c:pt idx="6">
                  <c:v>13</c:v>
                </c:pt>
                <c:pt idx="7">
                  <c:v>17</c:v>
                </c:pt>
                <c:pt idx="8">
                  <c:v>21</c:v>
                </c:pt>
                <c:pt idx="9">
                  <c:v>25</c:v>
                </c:pt>
                <c:pt idx="10">
                  <c:v>29</c:v>
                </c:pt>
                <c:pt idx="11">
                  <c:v>33</c:v>
                </c:pt>
                <c:pt idx="12">
                  <c:v>1</c:v>
                </c:pt>
                <c:pt idx="13">
                  <c:v>5</c:v>
                </c:pt>
                <c:pt idx="14">
                  <c:v>9</c:v>
                </c:pt>
                <c:pt idx="15">
                  <c:v>13</c:v>
                </c:pt>
                <c:pt idx="16">
                  <c:v>17</c:v>
                </c:pt>
                <c:pt idx="17">
                  <c:v>21</c:v>
                </c:pt>
                <c:pt idx="18">
                  <c:v>25</c:v>
                </c:pt>
                <c:pt idx="19">
                  <c:v>29</c:v>
                </c:pt>
                <c:pt idx="20">
                  <c:v>33</c:v>
                </c:pt>
                <c:pt idx="21">
                  <c:v>1</c:v>
                </c:pt>
                <c:pt idx="22">
                  <c:v>5</c:v>
                </c:pt>
                <c:pt idx="23">
                  <c:v>9</c:v>
                </c:pt>
                <c:pt idx="24">
                  <c:v>13</c:v>
                </c:pt>
                <c:pt idx="25">
                  <c:v>17</c:v>
                </c:pt>
                <c:pt idx="26">
                  <c:v>21</c:v>
                </c:pt>
                <c:pt idx="27">
                  <c:v>25</c:v>
                </c:pt>
                <c:pt idx="28">
                  <c:v>29</c:v>
                </c:pt>
                <c:pt idx="29">
                  <c:v>33</c:v>
                </c:pt>
                <c:pt idx="30">
                  <c:v>1</c:v>
                </c:pt>
                <c:pt idx="31">
                  <c:v>5</c:v>
                </c:pt>
                <c:pt idx="32">
                  <c:v>9</c:v>
                </c:pt>
                <c:pt idx="33">
                  <c:v>13</c:v>
                </c:pt>
                <c:pt idx="34">
                  <c:v>17</c:v>
                </c:pt>
                <c:pt idx="35">
                  <c:v>21</c:v>
                </c:pt>
                <c:pt idx="36">
                  <c:v>25</c:v>
                </c:pt>
                <c:pt idx="37">
                  <c:v>29</c:v>
                </c:pt>
                <c:pt idx="38">
                  <c:v>33</c:v>
                </c:pt>
                <c:pt idx="39">
                  <c:v>1</c:v>
                </c:pt>
                <c:pt idx="40">
                  <c:v>5</c:v>
                </c:pt>
                <c:pt idx="41">
                  <c:v>9</c:v>
                </c:pt>
                <c:pt idx="42">
                  <c:v>13</c:v>
                </c:pt>
                <c:pt idx="43">
                  <c:v>17</c:v>
                </c:pt>
                <c:pt idx="44">
                  <c:v>21</c:v>
                </c:pt>
                <c:pt idx="45">
                  <c:v>25</c:v>
                </c:pt>
                <c:pt idx="46">
                  <c:v>29</c:v>
                </c:pt>
                <c:pt idx="47">
                  <c:v>33</c:v>
                </c:pt>
                <c:pt idx="48">
                  <c:v>1</c:v>
                </c:pt>
                <c:pt idx="49">
                  <c:v>5</c:v>
                </c:pt>
                <c:pt idx="50">
                  <c:v>9</c:v>
                </c:pt>
                <c:pt idx="51">
                  <c:v>13</c:v>
                </c:pt>
                <c:pt idx="52">
                  <c:v>17</c:v>
                </c:pt>
                <c:pt idx="53">
                  <c:v>21</c:v>
                </c:pt>
                <c:pt idx="54">
                  <c:v>25</c:v>
                </c:pt>
                <c:pt idx="55">
                  <c:v>29</c:v>
                </c:pt>
                <c:pt idx="56">
                  <c:v>33</c:v>
                </c:pt>
                <c:pt idx="57">
                  <c:v>1</c:v>
                </c:pt>
                <c:pt idx="58">
                  <c:v>5</c:v>
                </c:pt>
                <c:pt idx="59">
                  <c:v>9</c:v>
                </c:pt>
                <c:pt idx="60">
                  <c:v>13</c:v>
                </c:pt>
                <c:pt idx="61">
                  <c:v>17</c:v>
                </c:pt>
                <c:pt idx="62">
                  <c:v>21</c:v>
                </c:pt>
                <c:pt idx="63">
                  <c:v>25</c:v>
                </c:pt>
                <c:pt idx="64">
                  <c:v>29</c:v>
                </c:pt>
                <c:pt idx="65">
                  <c:v>33</c:v>
                </c:pt>
                <c:pt idx="66">
                  <c:v>1</c:v>
                </c:pt>
                <c:pt idx="67">
                  <c:v>5</c:v>
                </c:pt>
                <c:pt idx="68">
                  <c:v>9</c:v>
                </c:pt>
                <c:pt idx="69">
                  <c:v>13</c:v>
                </c:pt>
                <c:pt idx="70">
                  <c:v>17</c:v>
                </c:pt>
                <c:pt idx="71">
                  <c:v>21</c:v>
                </c:pt>
                <c:pt idx="72">
                  <c:v>25</c:v>
                </c:pt>
                <c:pt idx="73">
                  <c:v>29</c:v>
                </c:pt>
                <c:pt idx="74">
                  <c:v>33</c:v>
                </c:pt>
                <c:pt idx="75">
                  <c:v>1</c:v>
                </c:pt>
                <c:pt idx="76">
                  <c:v>5</c:v>
                </c:pt>
                <c:pt idx="77">
                  <c:v>9</c:v>
                </c:pt>
                <c:pt idx="78">
                  <c:v>13</c:v>
                </c:pt>
                <c:pt idx="79">
                  <c:v>17</c:v>
                </c:pt>
                <c:pt idx="80">
                  <c:v>21</c:v>
                </c:pt>
                <c:pt idx="81">
                  <c:v>25</c:v>
                </c:pt>
                <c:pt idx="82">
                  <c:v>29</c:v>
                </c:pt>
                <c:pt idx="83">
                  <c:v>33</c:v>
                </c:pt>
                <c:pt idx="84">
                  <c:v>1</c:v>
                </c:pt>
                <c:pt idx="85">
                  <c:v>5</c:v>
                </c:pt>
                <c:pt idx="86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5E1-4064-8280-3500C3E72035}"/>
            </c:ext>
          </c:extLst>
        </c:ser>
        <c:ser>
          <c:idx val="1"/>
          <c:order val="1"/>
          <c:marker>
            <c:symbol val="none"/>
          </c:marker>
          <c:xVal>
            <c:numRef>
              <c:f>Filtering!$A$10:$A$96</c:f>
              <c:numCache>
                <c:formatCode>General</c:formatCode>
                <c:ptCount val="87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53</c:v>
                </c:pt>
                <c:pt idx="47">
                  <c:v>54</c:v>
                </c:pt>
                <c:pt idx="48">
                  <c:v>55</c:v>
                </c:pt>
                <c:pt idx="49">
                  <c:v>56</c:v>
                </c:pt>
                <c:pt idx="50">
                  <c:v>57</c:v>
                </c:pt>
                <c:pt idx="51">
                  <c:v>58</c:v>
                </c:pt>
                <c:pt idx="52">
                  <c:v>59</c:v>
                </c:pt>
                <c:pt idx="53">
                  <c:v>60</c:v>
                </c:pt>
                <c:pt idx="54">
                  <c:v>61</c:v>
                </c:pt>
                <c:pt idx="55">
                  <c:v>62</c:v>
                </c:pt>
                <c:pt idx="56">
                  <c:v>63</c:v>
                </c:pt>
                <c:pt idx="57">
                  <c:v>64</c:v>
                </c:pt>
                <c:pt idx="58">
                  <c:v>65</c:v>
                </c:pt>
                <c:pt idx="59">
                  <c:v>66</c:v>
                </c:pt>
                <c:pt idx="60">
                  <c:v>67</c:v>
                </c:pt>
                <c:pt idx="61">
                  <c:v>68</c:v>
                </c:pt>
                <c:pt idx="62">
                  <c:v>69</c:v>
                </c:pt>
                <c:pt idx="63">
                  <c:v>70</c:v>
                </c:pt>
                <c:pt idx="64">
                  <c:v>71</c:v>
                </c:pt>
                <c:pt idx="65">
                  <c:v>72</c:v>
                </c:pt>
                <c:pt idx="66">
                  <c:v>73</c:v>
                </c:pt>
                <c:pt idx="67">
                  <c:v>74</c:v>
                </c:pt>
                <c:pt idx="68">
                  <c:v>75</c:v>
                </c:pt>
                <c:pt idx="69">
                  <c:v>76</c:v>
                </c:pt>
                <c:pt idx="70">
                  <c:v>77</c:v>
                </c:pt>
                <c:pt idx="71">
                  <c:v>78</c:v>
                </c:pt>
                <c:pt idx="72">
                  <c:v>79</c:v>
                </c:pt>
                <c:pt idx="73">
                  <c:v>80</c:v>
                </c:pt>
                <c:pt idx="74">
                  <c:v>81</c:v>
                </c:pt>
                <c:pt idx="75">
                  <c:v>82</c:v>
                </c:pt>
                <c:pt idx="76">
                  <c:v>83</c:v>
                </c:pt>
                <c:pt idx="77">
                  <c:v>84</c:v>
                </c:pt>
                <c:pt idx="78">
                  <c:v>85</c:v>
                </c:pt>
                <c:pt idx="79">
                  <c:v>86</c:v>
                </c:pt>
                <c:pt idx="80">
                  <c:v>87</c:v>
                </c:pt>
                <c:pt idx="81">
                  <c:v>88</c:v>
                </c:pt>
                <c:pt idx="82">
                  <c:v>89</c:v>
                </c:pt>
                <c:pt idx="83">
                  <c:v>90</c:v>
                </c:pt>
                <c:pt idx="84">
                  <c:v>91</c:v>
                </c:pt>
                <c:pt idx="85">
                  <c:v>92</c:v>
                </c:pt>
                <c:pt idx="86">
                  <c:v>93</c:v>
                </c:pt>
              </c:numCache>
            </c:numRef>
          </c:xVal>
          <c:yVal>
            <c:numRef>
              <c:f>Filtering!$C$10:$C$96</c:f>
              <c:numCache>
                <c:formatCode>0</c:formatCode>
                <c:ptCount val="87"/>
                <c:pt idx="0">
                  <c:v>55</c:v>
                </c:pt>
                <c:pt idx="1">
                  <c:v>51.8</c:v>
                </c:pt>
                <c:pt idx="2">
                  <c:v>48.6</c:v>
                </c:pt>
                <c:pt idx="3">
                  <c:v>45.4</c:v>
                </c:pt>
                <c:pt idx="4">
                  <c:v>42.2</c:v>
                </c:pt>
                <c:pt idx="5">
                  <c:v>39</c:v>
                </c:pt>
                <c:pt idx="6">
                  <c:v>43</c:v>
                </c:pt>
                <c:pt idx="7">
                  <c:v>47</c:v>
                </c:pt>
                <c:pt idx="8">
                  <c:v>51</c:v>
                </c:pt>
                <c:pt idx="9">
                  <c:v>55</c:v>
                </c:pt>
                <c:pt idx="10">
                  <c:v>51.8</c:v>
                </c:pt>
                <c:pt idx="11">
                  <c:v>48.6</c:v>
                </c:pt>
                <c:pt idx="12">
                  <c:v>45.4</c:v>
                </c:pt>
                <c:pt idx="13">
                  <c:v>42.2</c:v>
                </c:pt>
                <c:pt idx="14">
                  <c:v>39</c:v>
                </c:pt>
                <c:pt idx="15">
                  <c:v>43</c:v>
                </c:pt>
                <c:pt idx="16">
                  <c:v>47</c:v>
                </c:pt>
                <c:pt idx="17">
                  <c:v>51</c:v>
                </c:pt>
                <c:pt idx="18">
                  <c:v>55</c:v>
                </c:pt>
                <c:pt idx="19">
                  <c:v>51.8</c:v>
                </c:pt>
                <c:pt idx="20">
                  <c:v>48.6</c:v>
                </c:pt>
                <c:pt idx="21">
                  <c:v>45.4</c:v>
                </c:pt>
                <c:pt idx="22">
                  <c:v>42.2</c:v>
                </c:pt>
                <c:pt idx="23">
                  <c:v>39</c:v>
                </c:pt>
                <c:pt idx="24">
                  <c:v>43</c:v>
                </c:pt>
                <c:pt idx="25">
                  <c:v>47</c:v>
                </c:pt>
                <c:pt idx="26">
                  <c:v>51</c:v>
                </c:pt>
                <c:pt idx="27">
                  <c:v>55</c:v>
                </c:pt>
                <c:pt idx="28">
                  <c:v>51.8</c:v>
                </c:pt>
                <c:pt idx="29">
                  <c:v>48.6</c:v>
                </c:pt>
                <c:pt idx="30">
                  <c:v>45.4</c:v>
                </c:pt>
                <c:pt idx="31">
                  <c:v>42.2</c:v>
                </c:pt>
                <c:pt idx="32">
                  <c:v>39</c:v>
                </c:pt>
                <c:pt idx="33">
                  <c:v>43</c:v>
                </c:pt>
                <c:pt idx="34">
                  <c:v>47</c:v>
                </c:pt>
                <c:pt idx="35">
                  <c:v>51</c:v>
                </c:pt>
                <c:pt idx="36">
                  <c:v>55</c:v>
                </c:pt>
                <c:pt idx="37">
                  <c:v>51.8</c:v>
                </c:pt>
                <c:pt idx="38">
                  <c:v>48.6</c:v>
                </c:pt>
                <c:pt idx="39">
                  <c:v>45.4</c:v>
                </c:pt>
                <c:pt idx="40">
                  <c:v>42.2</c:v>
                </c:pt>
                <c:pt idx="41">
                  <c:v>39</c:v>
                </c:pt>
                <c:pt idx="42">
                  <c:v>43</c:v>
                </c:pt>
                <c:pt idx="43">
                  <c:v>47</c:v>
                </c:pt>
                <c:pt idx="44">
                  <c:v>51</c:v>
                </c:pt>
                <c:pt idx="45">
                  <c:v>55</c:v>
                </c:pt>
                <c:pt idx="46">
                  <c:v>51.8</c:v>
                </c:pt>
                <c:pt idx="47">
                  <c:v>48.6</c:v>
                </c:pt>
                <c:pt idx="48">
                  <c:v>45.4</c:v>
                </c:pt>
                <c:pt idx="49">
                  <c:v>42.2</c:v>
                </c:pt>
                <c:pt idx="50">
                  <c:v>39</c:v>
                </c:pt>
                <c:pt idx="51">
                  <c:v>43</c:v>
                </c:pt>
                <c:pt idx="52">
                  <c:v>47</c:v>
                </c:pt>
                <c:pt idx="53">
                  <c:v>51</c:v>
                </c:pt>
                <c:pt idx="54">
                  <c:v>55</c:v>
                </c:pt>
                <c:pt idx="55">
                  <c:v>51.8</c:v>
                </c:pt>
                <c:pt idx="56">
                  <c:v>48.6</c:v>
                </c:pt>
                <c:pt idx="57">
                  <c:v>45.4</c:v>
                </c:pt>
                <c:pt idx="58">
                  <c:v>42.2</c:v>
                </c:pt>
                <c:pt idx="59">
                  <c:v>39</c:v>
                </c:pt>
                <c:pt idx="60">
                  <c:v>43</c:v>
                </c:pt>
                <c:pt idx="61">
                  <c:v>47</c:v>
                </c:pt>
                <c:pt idx="62">
                  <c:v>51</c:v>
                </c:pt>
                <c:pt idx="63">
                  <c:v>55</c:v>
                </c:pt>
                <c:pt idx="64">
                  <c:v>51.8</c:v>
                </c:pt>
                <c:pt idx="65">
                  <c:v>48.6</c:v>
                </c:pt>
                <c:pt idx="66">
                  <c:v>45.4</c:v>
                </c:pt>
                <c:pt idx="67">
                  <c:v>42.2</c:v>
                </c:pt>
                <c:pt idx="68">
                  <c:v>39</c:v>
                </c:pt>
                <c:pt idx="69">
                  <c:v>43</c:v>
                </c:pt>
                <c:pt idx="70">
                  <c:v>47</c:v>
                </c:pt>
                <c:pt idx="71">
                  <c:v>51</c:v>
                </c:pt>
                <c:pt idx="72">
                  <c:v>55</c:v>
                </c:pt>
                <c:pt idx="73">
                  <c:v>51.8</c:v>
                </c:pt>
                <c:pt idx="74">
                  <c:v>48.6</c:v>
                </c:pt>
                <c:pt idx="75">
                  <c:v>45.4</c:v>
                </c:pt>
                <c:pt idx="76">
                  <c:v>42.2</c:v>
                </c:pt>
                <c:pt idx="77">
                  <c:v>39</c:v>
                </c:pt>
                <c:pt idx="78">
                  <c:v>43</c:v>
                </c:pt>
                <c:pt idx="79">
                  <c:v>47</c:v>
                </c:pt>
                <c:pt idx="80">
                  <c:v>51</c:v>
                </c:pt>
                <c:pt idx="81">
                  <c:v>55</c:v>
                </c:pt>
                <c:pt idx="82">
                  <c:v>51.8</c:v>
                </c:pt>
                <c:pt idx="83">
                  <c:v>48.6</c:v>
                </c:pt>
                <c:pt idx="84">
                  <c:v>45.4</c:v>
                </c:pt>
                <c:pt idx="85">
                  <c:v>42.2</c:v>
                </c:pt>
                <c:pt idx="86">
                  <c:v>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5E1-4064-8280-3500C3E72035}"/>
            </c:ext>
          </c:extLst>
        </c:ser>
        <c:ser>
          <c:idx val="2"/>
          <c:order val="2"/>
          <c:marker>
            <c:symbol val="none"/>
          </c:marker>
          <c:xVal>
            <c:numRef>
              <c:f>Filtering!$A$10:$A$96</c:f>
              <c:numCache>
                <c:formatCode>General</c:formatCode>
                <c:ptCount val="87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53</c:v>
                </c:pt>
                <c:pt idx="47">
                  <c:v>54</c:v>
                </c:pt>
                <c:pt idx="48">
                  <c:v>55</c:v>
                </c:pt>
                <c:pt idx="49">
                  <c:v>56</c:v>
                </c:pt>
                <c:pt idx="50">
                  <c:v>57</c:v>
                </c:pt>
                <c:pt idx="51">
                  <c:v>58</c:v>
                </c:pt>
                <c:pt idx="52">
                  <c:v>59</c:v>
                </c:pt>
                <c:pt idx="53">
                  <c:v>60</c:v>
                </c:pt>
                <c:pt idx="54">
                  <c:v>61</c:v>
                </c:pt>
                <c:pt idx="55">
                  <c:v>62</c:v>
                </c:pt>
                <c:pt idx="56">
                  <c:v>63</c:v>
                </c:pt>
                <c:pt idx="57">
                  <c:v>64</c:v>
                </c:pt>
                <c:pt idx="58">
                  <c:v>65</c:v>
                </c:pt>
                <c:pt idx="59">
                  <c:v>66</c:v>
                </c:pt>
                <c:pt idx="60">
                  <c:v>67</c:v>
                </c:pt>
                <c:pt idx="61">
                  <c:v>68</c:v>
                </c:pt>
                <c:pt idx="62">
                  <c:v>69</c:v>
                </c:pt>
                <c:pt idx="63">
                  <c:v>70</c:v>
                </c:pt>
                <c:pt idx="64">
                  <c:v>71</c:v>
                </c:pt>
                <c:pt idx="65">
                  <c:v>72</c:v>
                </c:pt>
                <c:pt idx="66">
                  <c:v>73</c:v>
                </c:pt>
                <c:pt idx="67">
                  <c:v>74</c:v>
                </c:pt>
                <c:pt idx="68">
                  <c:v>75</c:v>
                </c:pt>
                <c:pt idx="69">
                  <c:v>76</c:v>
                </c:pt>
                <c:pt idx="70">
                  <c:v>77</c:v>
                </c:pt>
                <c:pt idx="71">
                  <c:v>78</c:v>
                </c:pt>
                <c:pt idx="72">
                  <c:v>79</c:v>
                </c:pt>
                <c:pt idx="73">
                  <c:v>80</c:v>
                </c:pt>
                <c:pt idx="74">
                  <c:v>81</c:v>
                </c:pt>
                <c:pt idx="75">
                  <c:v>82</c:v>
                </c:pt>
                <c:pt idx="76">
                  <c:v>83</c:v>
                </c:pt>
                <c:pt idx="77">
                  <c:v>84</c:v>
                </c:pt>
                <c:pt idx="78">
                  <c:v>85</c:v>
                </c:pt>
                <c:pt idx="79">
                  <c:v>86</c:v>
                </c:pt>
                <c:pt idx="80">
                  <c:v>87</c:v>
                </c:pt>
                <c:pt idx="81">
                  <c:v>88</c:v>
                </c:pt>
                <c:pt idx="82">
                  <c:v>89</c:v>
                </c:pt>
                <c:pt idx="83">
                  <c:v>90</c:v>
                </c:pt>
                <c:pt idx="84">
                  <c:v>91</c:v>
                </c:pt>
                <c:pt idx="85">
                  <c:v>92</c:v>
                </c:pt>
                <c:pt idx="86">
                  <c:v>93</c:v>
                </c:pt>
              </c:numCache>
            </c:numRef>
          </c:xVal>
          <c:yVal>
            <c:numRef>
              <c:f>Filtering!$D$10:$D$96</c:f>
              <c:numCache>
                <c:formatCode>0</c:formatCode>
                <c:ptCount val="87"/>
                <c:pt idx="0">
                  <c:v>69.857142857142861</c:v>
                </c:pt>
                <c:pt idx="1">
                  <c:v>68.714285714285722</c:v>
                </c:pt>
                <c:pt idx="2">
                  <c:v>67.571428571428569</c:v>
                </c:pt>
                <c:pt idx="3">
                  <c:v>66.428571428571431</c:v>
                </c:pt>
                <c:pt idx="4">
                  <c:v>65.285714285714292</c:v>
                </c:pt>
                <c:pt idx="5">
                  <c:v>64.142857142857139</c:v>
                </c:pt>
                <c:pt idx="6">
                  <c:v>63</c:v>
                </c:pt>
                <c:pt idx="7">
                  <c:v>67</c:v>
                </c:pt>
                <c:pt idx="8">
                  <c:v>71</c:v>
                </c:pt>
                <c:pt idx="9">
                  <c:v>69.857142857142861</c:v>
                </c:pt>
                <c:pt idx="10">
                  <c:v>68.714285714285722</c:v>
                </c:pt>
                <c:pt idx="11">
                  <c:v>67.571428571428569</c:v>
                </c:pt>
                <c:pt idx="12">
                  <c:v>66.428571428571431</c:v>
                </c:pt>
                <c:pt idx="13">
                  <c:v>65.285714285714292</c:v>
                </c:pt>
                <c:pt idx="14">
                  <c:v>64.142857142857139</c:v>
                </c:pt>
                <c:pt idx="15">
                  <c:v>63</c:v>
                </c:pt>
                <c:pt idx="16">
                  <c:v>67</c:v>
                </c:pt>
                <c:pt idx="17">
                  <c:v>71</c:v>
                </c:pt>
                <c:pt idx="18">
                  <c:v>69.857142857142861</c:v>
                </c:pt>
                <c:pt idx="19">
                  <c:v>68.714285714285722</c:v>
                </c:pt>
                <c:pt idx="20">
                  <c:v>67.571428571428569</c:v>
                </c:pt>
                <c:pt idx="21">
                  <c:v>66.428571428571431</c:v>
                </c:pt>
                <c:pt idx="22">
                  <c:v>65.285714285714292</c:v>
                </c:pt>
                <c:pt idx="23">
                  <c:v>64.142857142857139</c:v>
                </c:pt>
                <c:pt idx="24">
                  <c:v>63</c:v>
                </c:pt>
                <c:pt idx="25">
                  <c:v>67</c:v>
                </c:pt>
                <c:pt idx="26">
                  <c:v>71</c:v>
                </c:pt>
                <c:pt idx="27">
                  <c:v>69.857142857142861</c:v>
                </c:pt>
                <c:pt idx="28">
                  <c:v>68.714285714285722</c:v>
                </c:pt>
                <c:pt idx="29">
                  <c:v>67.571428571428569</c:v>
                </c:pt>
                <c:pt idx="30">
                  <c:v>66.428571428571431</c:v>
                </c:pt>
                <c:pt idx="31">
                  <c:v>65.285714285714292</c:v>
                </c:pt>
                <c:pt idx="32">
                  <c:v>64.142857142857139</c:v>
                </c:pt>
                <c:pt idx="33">
                  <c:v>63</c:v>
                </c:pt>
                <c:pt idx="34">
                  <c:v>67</c:v>
                </c:pt>
                <c:pt idx="35">
                  <c:v>71</c:v>
                </c:pt>
                <c:pt idx="36">
                  <c:v>69.857142857142861</c:v>
                </c:pt>
                <c:pt idx="37">
                  <c:v>68.714285714285722</c:v>
                </c:pt>
                <c:pt idx="38">
                  <c:v>67.571428571428569</c:v>
                </c:pt>
                <c:pt idx="39">
                  <c:v>66.428571428571431</c:v>
                </c:pt>
                <c:pt idx="40">
                  <c:v>65.285714285714292</c:v>
                </c:pt>
                <c:pt idx="41">
                  <c:v>64.142857142857139</c:v>
                </c:pt>
                <c:pt idx="42">
                  <c:v>63</c:v>
                </c:pt>
                <c:pt idx="43">
                  <c:v>67</c:v>
                </c:pt>
                <c:pt idx="44">
                  <c:v>71</c:v>
                </c:pt>
                <c:pt idx="45">
                  <c:v>69.857142857142861</c:v>
                </c:pt>
                <c:pt idx="46">
                  <c:v>68.714285714285722</c:v>
                </c:pt>
                <c:pt idx="47">
                  <c:v>67.571428571428569</c:v>
                </c:pt>
                <c:pt idx="48">
                  <c:v>66.428571428571431</c:v>
                </c:pt>
                <c:pt idx="49">
                  <c:v>65.285714285714292</c:v>
                </c:pt>
                <c:pt idx="50">
                  <c:v>64.142857142857139</c:v>
                </c:pt>
                <c:pt idx="51">
                  <c:v>63</c:v>
                </c:pt>
                <c:pt idx="52">
                  <c:v>67</c:v>
                </c:pt>
                <c:pt idx="53">
                  <c:v>71</c:v>
                </c:pt>
                <c:pt idx="54">
                  <c:v>69.857142857142861</c:v>
                </c:pt>
                <c:pt idx="55">
                  <c:v>68.714285714285722</c:v>
                </c:pt>
                <c:pt idx="56">
                  <c:v>67.571428571428569</c:v>
                </c:pt>
                <c:pt idx="57">
                  <c:v>66.428571428571431</c:v>
                </c:pt>
                <c:pt idx="58">
                  <c:v>65.285714285714292</c:v>
                </c:pt>
                <c:pt idx="59">
                  <c:v>64.142857142857139</c:v>
                </c:pt>
                <c:pt idx="60">
                  <c:v>63</c:v>
                </c:pt>
                <c:pt idx="61">
                  <c:v>67</c:v>
                </c:pt>
                <c:pt idx="62">
                  <c:v>71</c:v>
                </c:pt>
                <c:pt idx="63">
                  <c:v>69.857142857142861</c:v>
                </c:pt>
                <c:pt idx="64">
                  <c:v>68.714285714285722</c:v>
                </c:pt>
                <c:pt idx="65">
                  <c:v>67.571428571428569</c:v>
                </c:pt>
                <c:pt idx="66">
                  <c:v>66.428571428571431</c:v>
                </c:pt>
                <c:pt idx="67">
                  <c:v>65.285714285714292</c:v>
                </c:pt>
                <c:pt idx="68">
                  <c:v>64.142857142857139</c:v>
                </c:pt>
                <c:pt idx="69">
                  <c:v>63</c:v>
                </c:pt>
                <c:pt idx="70">
                  <c:v>67</c:v>
                </c:pt>
                <c:pt idx="71">
                  <c:v>71</c:v>
                </c:pt>
                <c:pt idx="72">
                  <c:v>69.857142857142861</c:v>
                </c:pt>
                <c:pt idx="73">
                  <c:v>68.714285714285722</c:v>
                </c:pt>
                <c:pt idx="74">
                  <c:v>67.571428571428569</c:v>
                </c:pt>
                <c:pt idx="75">
                  <c:v>66.428571428571431</c:v>
                </c:pt>
                <c:pt idx="76">
                  <c:v>65.285714285714292</c:v>
                </c:pt>
                <c:pt idx="77">
                  <c:v>64.142857142857139</c:v>
                </c:pt>
                <c:pt idx="78">
                  <c:v>63</c:v>
                </c:pt>
                <c:pt idx="79">
                  <c:v>67</c:v>
                </c:pt>
                <c:pt idx="80">
                  <c:v>71</c:v>
                </c:pt>
                <c:pt idx="81">
                  <c:v>69.857142857142861</c:v>
                </c:pt>
                <c:pt idx="82">
                  <c:v>68.714285714285722</c:v>
                </c:pt>
                <c:pt idx="83">
                  <c:v>67.571428571428569</c:v>
                </c:pt>
                <c:pt idx="84">
                  <c:v>66.428571428571431</c:v>
                </c:pt>
                <c:pt idx="85">
                  <c:v>65.285714285714292</c:v>
                </c:pt>
                <c:pt idx="86">
                  <c:v>64.142857142857139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5E1-4064-8280-3500C3E72035}"/>
            </c:ext>
          </c:extLst>
        </c:ser>
        <c:ser>
          <c:idx val="3"/>
          <c:order val="3"/>
          <c:marker>
            <c:symbol val="none"/>
          </c:marker>
          <c:xVal>
            <c:numRef>
              <c:f>Filtering!$A$10:$A$96</c:f>
              <c:numCache>
                <c:formatCode>General</c:formatCode>
                <c:ptCount val="87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53</c:v>
                </c:pt>
                <c:pt idx="47">
                  <c:v>54</c:v>
                </c:pt>
                <c:pt idx="48">
                  <c:v>55</c:v>
                </c:pt>
                <c:pt idx="49">
                  <c:v>56</c:v>
                </c:pt>
                <c:pt idx="50">
                  <c:v>57</c:v>
                </c:pt>
                <c:pt idx="51">
                  <c:v>58</c:v>
                </c:pt>
                <c:pt idx="52">
                  <c:v>59</c:v>
                </c:pt>
                <c:pt idx="53">
                  <c:v>60</c:v>
                </c:pt>
                <c:pt idx="54">
                  <c:v>61</c:v>
                </c:pt>
                <c:pt idx="55">
                  <c:v>62</c:v>
                </c:pt>
                <c:pt idx="56">
                  <c:v>63</c:v>
                </c:pt>
                <c:pt idx="57">
                  <c:v>64</c:v>
                </c:pt>
                <c:pt idx="58">
                  <c:v>65</c:v>
                </c:pt>
                <c:pt idx="59">
                  <c:v>66</c:v>
                </c:pt>
                <c:pt idx="60">
                  <c:v>67</c:v>
                </c:pt>
                <c:pt idx="61">
                  <c:v>68</c:v>
                </c:pt>
                <c:pt idx="62">
                  <c:v>69</c:v>
                </c:pt>
                <c:pt idx="63">
                  <c:v>70</c:v>
                </c:pt>
                <c:pt idx="64">
                  <c:v>71</c:v>
                </c:pt>
                <c:pt idx="65">
                  <c:v>72</c:v>
                </c:pt>
                <c:pt idx="66">
                  <c:v>73</c:v>
                </c:pt>
                <c:pt idx="67">
                  <c:v>74</c:v>
                </c:pt>
                <c:pt idx="68">
                  <c:v>75</c:v>
                </c:pt>
                <c:pt idx="69">
                  <c:v>76</c:v>
                </c:pt>
                <c:pt idx="70">
                  <c:v>77</c:v>
                </c:pt>
                <c:pt idx="71">
                  <c:v>78</c:v>
                </c:pt>
                <c:pt idx="72">
                  <c:v>79</c:v>
                </c:pt>
                <c:pt idx="73">
                  <c:v>80</c:v>
                </c:pt>
                <c:pt idx="74">
                  <c:v>81</c:v>
                </c:pt>
                <c:pt idx="75">
                  <c:v>82</c:v>
                </c:pt>
                <c:pt idx="76">
                  <c:v>83</c:v>
                </c:pt>
                <c:pt idx="77">
                  <c:v>84</c:v>
                </c:pt>
                <c:pt idx="78">
                  <c:v>85</c:v>
                </c:pt>
                <c:pt idx="79">
                  <c:v>86</c:v>
                </c:pt>
                <c:pt idx="80">
                  <c:v>87</c:v>
                </c:pt>
                <c:pt idx="81">
                  <c:v>88</c:v>
                </c:pt>
                <c:pt idx="82">
                  <c:v>89</c:v>
                </c:pt>
                <c:pt idx="83">
                  <c:v>90</c:v>
                </c:pt>
                <c:pt idx="84">
                  <c:v>91</c:v>
                </c:pt>
                <c:pt idx="85">
                  <c:v>92</c:v>
                </c:pt>
                <c:pt idx="86">
                  <c:v>93</c:v>
                </c:pt>
              </c:numCache>
            </c:numRef>
          </c:xVal>
          <c:yVal>
            <c:numRef>
              <c:f>Filtering!$E$10:$E$96</c:f>
              <c:numCache>
                <c:formatCode>0</c:formatCode>
                <c:ptCount val="87"/>
                <c:pt idx="0">
                  <c:v>87</c:v>
                </c:pt>
                <c:pt idx="1">
                  <c:v>87</c:v>
                </c:pt>
                <c:pt idx="2">
                  <c:v>87</c:v>
                </c:pt>
                <c:pt idx="3">
                  <c:v>87</c:v>
                </c:pt>
                <c:pt idx="4">
                  <c:v>87</c:v>
                </c:pt>
                <c:pt idx="5">
                  <c:v>87</c:v>
                </c:pt>
                <c:pt idx="6">
                  <c:v>87</c:v>
                </c:pt>
                <c:pt idx="7">
                  <c:v>87</c:v>
                </c:pt>
                <c:pt idx="8">
                  <c:v>87</c:v>
                </c:pt>
                <c:pt idx="9">
                  <c:v>87</c:v>
                </c:pt>
                <c:pt idx="10">
                  <c:v>87</c:v>
                </c:pt>
                <c:pt idx="11">
                  <c:v>87</c:v>
                </c:pt>
                <c:pt idx="12">
                  <c:v>87</c:v>
                </c:pt>
                <c:pt idx="13">
                  <c:v>87</c:v>
                </c:pt>
                <c:pt idx="14">
                  <c:v>87</c:v>
                </c:pt>
                <c:pt idx="15">
                  <c:v>87</c:v>
                </c:pt>
                <c:pt idx="16">
                  <c:v>87</c:v>
                </c:pt>
                <c:pt idx="17">
                  <c:v>87</c:v>
                </c:pt>
                <c:pt idx="18">
                  <c:v>87</c:v>
                </c:pt>
                <c:pt idx="19">
                  <c:v>87</c:v>
                </c:pt>
                <c:pt idx="20">
                  <c:v>87</c:v>
                </c:pt>
                <c:pt idx="21">
                  <c:v>87</c:v>
                </c:pt>
                <c:pt idx="22">
                  <c:v>87</c:v>
                </c:pt>
                <c:pt idx="23">
                  <c:v>87</c:v>
                </c:pt>
                <c:pt idx="24">
                  <c:v>87</c:v>
                </c:pt>
                <c:pt idx="25">
                  <c:v>87</c:v>
                </c:pt>
                <c:pt idx="26">
                  <c:v>87</c:v>
                </c:pt>
                <c:pt idx="27">
                  <c:v>87</c:v>
                </c:pt>
                <c:pt idx="28">
                  <c:v>87</c:v>
                </c:pt>
                <c:pt idx="29">
                  <c:v>87</c:v>
                </c:pt>
                <c:pt idx="30">
                  <c:v>87</c:v>
                </c:pt>
                <c:pt idx="31">
                  <c:v>87</c:v>
                </c:pt>
                <c:pt idx="32">
                  <c:v>87</c:v>
                </c:pt>
                <c:pt idx="33">
                  <c:v>87</c:v>
                </c:pt>
                <c:pt idx="34">
                  <c:v>87</c:v>
                </c:pt>
                <c:pt idx="35">
                  <c:v>87</c:v>
                </c:pt>
                <c:pt idx="36">
                  <c:v>87</c:v>
                </c:pt>
                <c:pt idx="37">
                  <c:v>87</c:v>
                </c:pt>
                <c:pt idx="38">
                  <c:v>87</c:v>
                </c:pt>
                <c:pt idx="39">
                  <c:v>87</c:v>
                </c:pt>
                <c:pt idx="40">
                  <c:v>87</c:v>
                </c:pt>
                <c:pt idx="41">
                  <c:v>87</c:v>
                </c:pt>
                <c:pt idx="42">
                  <c:v>87</c:v>
                </c:pt>
                <c:pt idx="43">
                  <c:v>87</c:v>
                </c:pt>
                <c:pt idx="44">
                  <c:v>87</c:v>
                </c:pt>
                <c:pt idx="45">
                  <c:v>87</c:v>
                </c:pt>
                <c:pt idx="46">
                  <c:v>87</c:v>
                </c:pt>
                <c:pt idx="47">
                  <c:v>87</c:v>
                </c:pt>
                <c:pt idx="48">
                  <c:v>87</c:v>
                </c:pt>
                <c:pt idx="49">
                  <c:v>87</c:v>
                </c:pt>
                <c:pt idx="50">
                  <c:v>87</c:v>
                </c:pt>
                <c:pt idx="51">
                  <c:v>87</c:v>
                </c:pt>
                <c:pt idx="52">
                  <c:v>87</c:v>
                </c:pt>
                <c:pt idx="53">
                  <c:v>87</c:v>
                </c:pt>
                <c:pt idx="54">
                  <c:v>87</c:v>
                </c:pt>
                <c:pt idx="55">
                  <c:v>87</c:v>
                </c:pt>
                <c:pt idx="56">
                  <c:v>87</c:v>
                </c:pt>
                <c:pt idx="57">
                  <c:v>87</c:v>
                </c:pt>
                <c:pt idx="58">
                  <c:v>87</c:v>
                </c:pt>
                <c:pt idx="59">
                  <c:v>87</c:v>
                </c:pt>
                <c:pt idx="60">
                  <c:v>87</c:v>
                </c:pt>
                <c:pt idx="61">
                  <c:v>87</c:v>
                </c:pt>
                <c:pt idx="62">
                  <c:v>87</c:v>
                </c:pt>
                <c:pt idx="63">
                  <c:v>87</c:v>
                </c:pt>
                <c:pt idx="64">
                  <c:v>87</c:v>
                </c:pt>
                <c:pt idx="65">
                  <c:v>87</c:v>
                </c:pt>
                <c:pt idx="66">
                  <c:v>87</c:v>
                </c:pt>
                <c:pt idx="67">
                  <c:v>87</c:v>
                </c:pt>
                <c:pt idx="68">
                  <c:v>87</c:v>
                </c:pt>
                <c:pt idx="69">
                  <c:v>87</c:v>
                </c:pt>
                <c:pt idx="70">
                  <c:v>87</c:v>
                </c:pt>
                <c:pt idx="71">
                  <c:v>87</c:v>
                </c:pt>
                <c:pt idx="72">
                  <c:v>87</c:v>
                </c:pt>
                <c:pt idx="73">
                  <c:v>87</c:v>
                </c:pt>
                <c:pt idx="74">
                  <c:v>87</c:v>
                </c:pt>
                <c:pt idx="75">
                  <c:v>87</c:v>
                </c:pt>
                <c:pt idx="76">
                  <c:v>87</c:v>
                </c:pt>
                <c:pt idx="77">
                  <c:v>87</c:v>
                </c:pt>
                <c:pt idx="78">
                  <c:v>87</c:v>
                </c:pt>
                <c:pt idx="79">
                  <c:v>87</c:v>
                </c:pt>
                <c:pt idx="80">
                  <c:v>87</c:v>
                </c:pt>
                <c:pt idx="81">
                  <c:v>87</c:v>
                </c:pt>
                <c:pt idx="82">
                  <c:v>87</c:v>
                </c:pt>
                <c:pt idx="83">
                  <c:v>87</c:v>
                </c:pt>
                <c:pt idx="84">
                  <c:v>87</c:v>
                </c:pt>
                <c:pt idx="85">
                  <c:v>87</c:v>
                </c:pt>
                <c:pt idx="86">
                  <c:v>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5E1-4064-8280-3500C3E72035}"/>
            </c:ext>
          </c:extLst>
        </c:ser>
        <c:ser>
          <c:idx val="4"/>
          <c:order val="4"/>
          <c:marker>
            <c:symbol val="none"/>
          </c:marker>
          <c:xVal>
            <c:numRef>
              <c:f>Filtering!$A$10:$A$96</c:f>
              <c:numCache>
                <c:formatCode>General</c:formatCode>
                <c:ptCount val="87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53</c:v>
                </c:pt>
                <c:pt idx="47">
                  <c:v>54</c:v>
                </c:pt>
                <c:pt idx="48">
                  <c:v>55</c:v>
                </c:pt>
                <c:pt idx="49">
                  <c:v>56</c:v>
                </c:pt>
                <c:pt idx="50">
                  <c:v>57</c:v>
                </c:pt>
                <c:pt idx="51">
                  <c:v>58</c:v>
                </c:pt>
                <c:pt idx="52">
                  <c:v>59</c:v>
                </c:pt>
                <c:pt idx="53">
                  <c:v>60</c:v>
                </c:pt>
                <c:pt idx="54">
                  <c:v>61</c:v>
                </c:pt>
                <c:pt idx="55">
                  <c:v>62</c:v>
                </c:pt>
                <c:pt idx="56">
                  <c:v>63</c:v>
                </c:pt>
                <c:pt idx="57">
                  <c:v>64</c:v>
                </c:pt>
                <c:pt idx="58">
                  <c:v>65</c:v>
                </c:pt>
                <c:pt idx="59">
                  <c:v>66</c:v>
                </c:pt>
                <c:pt idx="60">
                  <c:v>67</c:v>
                </c:pt>
                <c:pt idx="61">
                  <c:v>68</c:v>
                </c:pt>
                <c:pt idx="62">
                  <c:v>69</c:v>
                </c:pt>
                <c:pt idx="63">
                  <c:v>70</c:v>
                </c:pt>
                <c:pt idx="64">
                  <c:v>71</c:v>
                </c:pt>
                <c:pt idx="65">
                  <c:v>72</c:v>
                </c:pt>
                <c:pt idx="66">
                  <c:v>73</c:v>
                </c:pt>
                <c:pt idx="67">
                  <c:v>74</c:v>
                </c:pt>
                <c:pt idx="68">
                  <c:v>75</c:v>
                </c:pt>
                <c:pt idx="69">
                  <c:v>76</c:v>
                </c:pt>
                <c:pt idx="70">
                  <c:v>77</c:v>
                </c:pt>
                <c:pt idx="71">
                  <c:v>78</c:v>
                </c:pt>
                <c:pt idx="72">
                  <c:v>79</c:v>
                </c:pt>
                <c:pt idx="73">
                  <c:v>80</c:v>
                </c:pt>
                <c:pt idx="74">
                  <c:v>81</c:v>
                </c:pt>
                <c:pt idx="75">
                  <c:v>82</c:v>
                </c:pt>
                <c:pt idx="76">
                  <c:v>83</c:v>
                </c:pt>
                <c:pt idx="77">
                  <c:v>84</c:v>
                </c:pt>
                <c:pt idx="78">
                  <c:v>85</c:v>
                </c:pt>
                <c:pt idx="79">
                  <c:v>86</c:v>
                </c:pt>
                <c:pt idx="80">
                  <c:v>87</c:v>
                </c:pt>
                <c:pt idx="81">
                  <c:v>88</c:v>
                </c:pt>
                <c:pt idx="82">
                  <c:v>89</c:v>
                </c:pt>
                <c:pt idx="83">
                  <c:v>90</c:v>
                </c:pt>
                <c:pt idx="84">
                  <c:v>91</c:v>
                </c:pt>
                <c:pt idx="85">
                  <c:v>92</c:v>
                </c:pt>
                <c:pt idx="86">
                  <c:v>93</c:v>
                </c:pt>
              </c:numCache>
            </c:numRef>
          </c:xVal>
          <c:yVal>
            <c:numRef>
              <c:f>Filtering!$F$10:$F$96</c:f>
              <c:numCache>
                <c:formatCode>0</c:formatCode>
                <c:ptCount val="87"/>
                <c:pt idx="0">
                  <c:v>105.18181818181819</c:v>
                </c:pt>
                <c:pt idx="1">
                  <c:v>105.90909090909091</c:v>
                </c:pt>
                <c:pt idx="2">
                  <c:v>106.63636363636364</c:v>
                </c:pt>
                <c:pt idx="3">
                  <c:v>107.36363636363636</c:v>
                </c:pt>
                <c:pt idx="4">
                  <c:v>108.09090909090909</c:v>
                </c:pt>
                <c:pt idx="5">
                  <c:v>108.81818181818181</c:v>
                </c:pt>
                <c:pt idx="6">
                  <c:v>109.54545454545455</c:v>
                </c:pt>
                <c:pt idx="7">
                  <c:v>107</c:v>
                </c:pt>
                <c:pt idx="8">
                  <c:v>104.45454545454545</c:v>
                </c:pt>
                <c:pt idx="9">
                  <c:v>105.18181818181819</c:v>
                </c:pt>
                <c:pt idx="10">
                  <c:v>105.90909090909091</c:v>
                </c:pt>
                <c:pt idx="11">
                  <c:v>106.63636363636364</c:v>
                </c:pt>
                <c:pt idx="12">
                  <c:v>107.36363636363636</c:v>
                </c:pt>
                <c:pt idx="13">
                  <c:v>108.09090909090909</c:v>
                </c:pt>
                <c:pt idx="14">
                  <c:v>108.81818181818181</c:v>
                </c:pt>
                <c:pt idx="15">
                  <c:v>109.54545454545455</c:v>
                </c:pt>
                <c:pt idx="16">
                  <c:v>107</c:v>
                </c:pt>
                <c:pt idx="17">
                  <c:v>104.45454545454545</c:v>
                </c:pt>
                <c:pt idx="18">
                  <c:v>105.18181818181819</c:v>
                </c:pt>
                <c:pt idx="19">
                  <c:v>105.90909090909091</c:v>
                </c:pt>
                <c:pt idx="20">
                  <c:v>106.63636363636364</c:v>
                </c:pt>
                <c:pt idx="21">
                  <c:v>107.36363636363636</c:v>
                </c:pt>
                <c:pt idx="22">
                  <c:v>108.09090909090909</c:v>
                </c:pt>
                <c:pt idx="23">
                  <c:v>108.81818181818181</c:v>
                </c:pt>
                <c:pt idx="24">
                  <c:v>109.54545454545455</c:v>
                </c:pt>
                <c:pt idx="25">
                  <c:v>107</c:v>
                </c:pt>
                <c:pt idx="26">
                  <c:v>104.45454545454545</c:v>
                </c:pt>
                <c:pt idx="27">
                  <c:v>105.18181818181819</c:v>
                </c:pt>
                <c:pt idx="28">
                  <c:v>105.90909090909091</c:v>
                </c:pt>
                <c:pt idx="29">
                  <c:v>106.63636363636364</c:v>
                </c:pt>
                <c:pt idx="30">
                  <c:v>107.36363636363636</c:v>
                </c:pt>
                <c:pt idx="31">
                  <c:v>108.09090909090909</c:v>
                </c:pt>
                <c:pt idx="32">
                  <c:v>108.81818181818181</c:v>
                </c:pt>
                <c:pt idx="33">
                  <c:v>109.54545454545455</c:v>
                </c:pt>
                <c:pt idx="34">
                  <c:v>107</c:v>
                </c:pt>
                <c:pt idx="35">
                  <c:v>104.45454545454545</c:v>
                </c:pt>
                <c:pt idx="36">
                  <c:v>105.18181818181819</c:v>
                </c:pt>
                <c:pt idx="37">
                  <c:v>105.90909090909091</c:v>
                </c:pt>
                <c:pt idx="38">
                  <c:v>106.63636363636364</c:v>
                </c:pt>
                <c:pt idx="39">
                  <c:v>107.36363636363636</c:v>
                </c:pt>
                <c:pt idx="40">
                  <c:v>108.09090909090909</c:v>
                </c:pt>
                <c:pt idx="41">
                  <c:v>108.81818181818181</c:v>
                </c:pt>
                <c:pt idx="42">
                  <c:v>109.54545454545455</c:v>
                </c:pt>
                <c:pt idx="43">
                  <c:v>107</c:v>
                </c:pt>
                <c:pt idx="44">
                  <c:v>104.45454545454545</c:v>
                </c:pt>
                <c:pt idx="45">
                  <c:v>105.18181818181819</c:v>
                </c:pt>
                <c:pt idx="46">
                  <c:v>105.90909090909091</c:v>
                </c:pt>
                <c:pt idx="47">
                  <c:v>106.63636363636364</c:v>
                </c:pt>
                <c:pt idx="48">
                  <c:v>107.36363636363636</c:v>
                </c:pt>
                <c:pt idx="49">
                  <c:v>108.09090909090909</c:v>
                </c:pt>
                <c:pt idx="50">
                  <c:v>108.81818181818181</c:v>
                </c:pt>
                <c:pt idx="51">
                  <c:v>109.54545454545455</c:v>
                </c:pt>
                <c:pt idx="52">
                  <c:v>107</c:v>
                </c:pt>
                <c:pt idx="53">
                  <c:v>104.45454545454545</c:v>
                </c:pt>
                <c:pt idx="54">
                  <c:v>105.18181818181819</c:v>
                </c:pt>
                <c:pt idx="55">
                  <c:v>105.90909090909091</c:v>
                </c:pt>
                <c:pt idx="56">
                  <c:v>106.63636363636364</c:v>
                </c:pt>
                <c:pt idx="57">
                  <c:v>107.36363636363636</c:v>
                </c:pt>
                <c:pt idx="58">
                  <c:v>108.09090909090909</c:v>
                </c:pt>
                <c:pt idx="59">
                  <c:v>108.81818181818181</c:v>
                </c:pt>
                <c:pt idx="60">
                  <c:v>109.54545454545455</c:v>
                </c:pt>
                <c:pt idx="61">
                  <c:v>107</c:v>
                </c:pt>
                <c:pt idx="62">
                  <c:v>104.45454545454545</c:v>
                </c:pt>
                <c:pt idx="63">
                  <c:v>105.18181818181819</c:v>
                </c:pt>
                <c:pt idx="64">
                  <c:v>105.90909090909091</c:v>
                </c:pt>
                <c:pt idx="65">
                  <c:v>106.63636363636364</c:v>
                </c:pt>
                <c:pt idx="66">
                  <c:v>107.36363636363636</c:v>
                </c:pt>
                <c:pt idx="67">
                  <c:v>108.09090909090909</c:v>
                </c:pt>
                <c:pt idx="68">
                  <c:v>108.81818181818181</c:v>
                </c:pt>
                <c:pt idx="69">
                  <c:v>109.54545454545455</c:v>
                </c:pt>
                <c:pt idx="70">
                  <c:v>107</c:v>
                </c:pt>
                <c:pt idx="71">
                  <c:v>104.45454545454545</c:v>
                </c:pt>
                <c:pt idx="72">
                  <c:v>105.18181818181819</c:v>
                </c:pt>
                <c:pt idx="73">
                  <c:v>105.90909090909091</c:v>
                </c:pt>
                <c:pt idx="74">
                  <c:v>106.63636363636364</c:v>
                </c:pt>
                <c:pt idx="75">
                  <c:v>107.36363636363636</c:v>
                </c:pt>
                <c:pt idx="76">
                  <c:v>108.09090909090909</c:v>
                </c:pt>
                <c:pt idx="77">
                  <c:v>108.81818181818181</c:v>
                </c:pt>
                <c:pt idx="78">
                  <c:v>109.54545454545455</c:v>
                </c:pt>
                <c:pt idx="79">
                  <c:v>107</c:v>
                </c:pt>
                <c:pt idx="80">
                  <c:v>104.45454545454545</c:v>
                </c:pt>
                <c:pt idx="81">
                  <c:v>105.18181818181819</c:v>
                </c:pt>
                <c:pt idx="82">
                  <c:v>105.90909090909091</c:v>
                </c:pt>
                <c:pt idx="83">
                  <c:v>106.63636363636364</c:v>
                </c:pt>
                <c:pt idx="84">
                  <c:v>107.36363636363636</c:v>
                </c:pt>
                <c:pt idx="85">
                  <c:v>108.09090909090909</c:v>
                </c:pt>
                <c:pt idx="86">
                  <c:v>108.81818181818181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5E1-4064-8280-3500C3E72035}"/>
            </c:ext>
          </c:extLst>
        </c:ser>
        <c:ser>
          <c:idx val="5"/>
          <c:order val="5"/>
          <c:marker>
            <c:symbol val="none"/>
          </c:marker>
          <c:xVal>
            <c:numRef>
              <c:f>Filtering!$A$10:$A$96</c:f>
              <c:numCache>
                <c:formatCode>General</c:formatCode>
                <c:ptCount val="87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53</c:v>
                </c:pt>
                <c:pt idx="47">
                  <c:v>54</c:v>
                </c:pt>
                <c:pt idx="48">
                  <c:v>55</c:v>
                </c:pt>
                <c:pt idx="49">
                  <c:v>56</c:v>
                </c:pt>
                <c:pt idx="50">
                  <c:v>57</c:v>
                </c:pt>
                <c:pt idx="51">
                  <c:v>58</c:v>
                </c:pt>
                <c:pt idx="52">
                  <c:v>59</c:v>
                </c:pt>
                <c:pt idx="53">
                  <c:v>60</c:v>
                </c:pt>
                <c:pt idx="54">
                  <c:v>61</c:v>
                </c:pt>
                <c:pt idx="55">
                  <c:v>62</c:v>
                </c:pt>
                <c:pt idx="56">
                  <c:v>63</c:v>
                </c:pt>
                <c:pt idx="57">
                  <c:v>64</c:v>
                </c:pt>
                <c:pt idx="58">
                  <c:v>65</c:v>
                </c:pt>
                <c:pt idx="59">
                  <c:v>66</c:v>
                </c:pt>
                <c:pt idx="60">
                  <c:v>67</c:v>
                </c:pt>
                <c:pt idx="61">
                  <c:v>68</c:v>
                </c:pt>
                <c:pt idx="62">
                  <c:v>69</c:v>
                </c:pt>
                <c:pt idx="63">
                  <c:v>70</c:v>
                </c:pt>
                <c:pt idx="64">
                  <c:v>71</c:v>
                </c:pt>
                <c:pt idx="65">
                  <c:v>72</c:v>
                </c:pt>
                <c:pt idx="66">
                  <c:v>73</c:v>
                </c:pt>
                <c:pt idx="67">
                  <c:v>74</c:v>
                </c:pt>
                <c:pt idx="68">
                  <c:v>75</c:v>
                </c:pt>
                <c:pt idx="69">
                  <c:v>76</c:v>
                </c:pt>
                <c:pt idx="70">
                  <c:v>77</c:v>
                </c:pt>
                <c:pt idx="71">
                  <c:v>78</c:v>
                </c:pt>
                <c:pt idx="72">
                  <c:v>79</c:v>
                </c:pt>
                <c:pt idx="73">
                  <c:v>80</c:v>
                </c:pt>
                <c:pt idx="74">
                  <c:v>81</c:v>
                </c:pt>
                <c:pt idx="75">
                  <c:v>82</c:v>
                </c:pt>
                <c:pt idx="76">
                  <c:v>83</c:v>
                </c:pt>
                <c:pt idx="77">
                  <c:v>84</c:v>
                </c:pt>
                <c:pt idx="78">
                  <c:v>85</c:v>
                </c:pt>
                <c:pt idx="79">
                  <c:v>86</c:v>
                </c:pt>
                <c:pt idx="80">
                  <c:v>87</c:v>
                </c:pt>
                <c:pt idx="81">
                  <c:v>88</c:v>
                </c:pt>
                <c:pt idx="82">
                  <c:v>89</c:v>
                </c:pt>
                <c:pt idx="83">
                  <c:v>90</c:v>
                </c:pt>
                <c:pt idx="84">
                  <c:v>91</c:v>
                </c:pt>
                <c:pt idx="85">
                  <c:v>92</c:v>
                </c:pt>
                <c:pt idx="86">
                  <c:v>93</c:v>
                </c:pt>
              </c:numCache>
            </c:numRef>
          </c:xVal>
          <c:yVal>
            <c:numRef>
              <c:f>Filtering!$G$10:$G$96</c:f>
              <c:numCache>
                <c:formatCode>0</c:formatCode>
                <c:ptCount val="87"/>
                <c:pt idx="0">
                  <c:v>123.92307692307692</c:v>
                </c:pt>
                <c:pt idx="1">
                  <c:v>125.15384615384616</c:v>
                </c:pt>
                <c:pt idx="2">
                  <c:v>126.38461538461539</c:v>
                </c:pt>
                <c:pt idx="3">
                  <c:v>127.61538461538461</c:v>
                </c:pt>
                <c:pt idx="4">
                  <c:v>128.84615384615384</c:v>
                </c:pt>
                <c:pt idx="5">
                  <c:v>130.07692307692307</c:v>
                </c:pt>
                <c:pt idx="6">
                  <c:v>128.53846153846155</c:v>
                </c:pt>
                <c:pt idx="7">
                  <c:v>127</c:v>
                </c:pt>
                <c:pt idx="8">
                  <c:v>125.46153846153847</c:v>
                </c:pt>
                <c:pt idx="9">
                  <c:v>123.92307692307692</c:v>
                </c:pt>
                <c:pt idx="10">
                  <c:v>125.15384615384616</c:v>
                </c:pt>
                <c:pt idx="11">
                  <c:v>126.38461538461539</c:v>
                </c:pt>
                <c:pt idx="12">
                  <c:v>127.61538461538461</c:v>
                </c:pt>
                <c:pt idx="13">
                  <c:v>128.84615384615384</c:v>
                </c:pt>
                <c:pt idx="14">
                  <c:v>130.07692307692307</c:v>
                </c:pt>
                <c:pt idx="15">
                  <c:v>128.53846153846155</c:v>
                </c:pt>
                <c:pt idx="16">
                  <c:v>127</c:v>
                </c:pt>
                <c:pt idx="17">
                  <c:v>125.46153846153847</c:v>
                </c:pt>
                <c:pt idx="18">
                  <c:v>123.92307692307692</c:v>
                </c:pt>
                <c:pt idx="19">
                  <c:v>125.15384615384616</c:v>
                </c:pt>
                <c:pt idx="20">
                  <c:v>126.38461538461539</c:v>
                </c:pt>
                <c:pt idx="21">
                  <c:v>127.61538461538461</c:v>
                </c:pt>
                <c:pt idx="22">
                  <c:v>128.84615384615384</c:v>
                </c:pt>
                <c:pt idx="23">
                  <c:v>130.07692307692307</c:v>
                </c:pt>
                <c:pt idx="24">
                  <c:v>128.53846153846155</c:v>
                </c:pt>
                <c:pt idx="25">
                  <c:v>127</c:v>
                </c:pt>
                <c:pt idx="26">
                  <c:v>125.46153846153847</c:v>
                </c:pt>
                <c:pt idx="27">
                  <c:v>123.92307692307692</c:v>
                </c:pt>
                <c:pt idx="28">
                  <c:v>125.15384615384616</c:v>
                </c:pt>
                <c:pt idx="29">
                  <c:v>126.38461538461539</c:v>
                </c:pt>
                <c:pt idx="30">
                  <c:v>127.61538461538461</c:v>
                </c:pt>
                <c:pt idx="31">
                  <c:v>128.84615384615384</c:v>
                </c:pt>
                <c:pt idx="32">
                  <c:v>130.07692307692307</c:v>
                </c:pt>
                <c:pt idx="33">
                  <c:v>128.53846153846155</c:v>
                </c:pt>
                <c:pt idx="34">
                  <c:v>127</c:v>
                </c:pt>
                <c:pt idx="35">
                  <c:v>125.46153846153847</c:v>
                </c:pt>
                <c:pt idx="36">
                  <c:v>123.92307692307692</c:v>
                </c:pt>
                <c:pt idx="37">
                  <c:v>125.15384615384616</c:v>
                </c:pt>
                <c:pt idx="38">
                  <c:v>126.38461538461539</c:v>
                </c:pt>
                <c:pt idx="39">
                  <c:v>127.61538461538461</c:v>
                </c:pt>
                <c:pt idx="40">
                  <c:v>128.84615384615384</c:v>
                </c:pt>
                <c:pt idx="41">
                  <c:v>130.07692307692307</c:v>
                </c:pt>
                <c:pt idx="42">
                  <c:v>128.53846153846155</c:v>
                </c:pt>
                <c:pt idx="43">
                  <c:v>127</c:v>
                </c:pt>
                <c:pt idx="44">
                  <c:v>125.46153846153847</c:v>
                </c:pt>
                <c:pt idx="45">
                  <c:v>123.92307692307692</c:v>
                </c:pt>
                <c:pt idx="46">
                  <c:v>125.15384615384616</c:v>
                </c:pt>
                <c:pt idx="47">
                  <c:v>126.38461538461539</c:v>
                </c:pt>
                <c:pt idx="48">
                  <c:v>127.61538461538461</c:v>
                </c:pt>
                <c:pt idx="49">
                  <c:v>128.84615384615384</c:v>
                </c:pt>
                <c:pt idx="50">
                  <c:v>130.07692307692307</c:v>
                </c:pt>
                <c:pt idx="51">
                  <c:v>128.53846153846155</c:v>
                </c:pt>
                <c:pt idx="52">
                  <c:v>127</c:v>
                </c:pt>
                <c:pt idx="53">
                  <c:v>125.46153846153847</c:v>
                </c:pt>
                <c:pt idx="54">
                  <c:v>123.92307692307692</c:v>
                </c:pt>
                <c:pt idx="55">
                  <c:v>125.15384615384616</c:v>
                </c:pt>
                <c:pt idx="56">
                  <c:v>126.38461538461539</c:v>
                </c:pt>
                <c:pt idx="57">
                  <c:v>127.61538461538461</c:v>
                </c:pt>
                <c:pt idx="58">
                  <c:v>128.84615384615384</c:v>
                </c:pt>
                <c:pt idx="59">
                  <c:v>130.07692307692307</c:v>
                </c:pt>
                <c:pt idx="60">
                  <c:v>128.53846153846155</c:v>
                </c:pt>
                <c:pt idx="61">
                  <c:v>127</c:v>
                </c:pt>
                <c:pt idx="62">
                  <c:v>125.46153846153847</c:v>
                </c:pt>
                <c:pt idx="63">
                  <c:v>123.92307692307692</c:v>
                </c:pt>
                <c:pt idx="64">
                  <c:v>125.15384615384616</c:v>
                </c:pt>
                <c:pt idx="65">
                  <c:v>126.38461538461539</c:v>
                </c:pt>
                <c:pt idx="66">
                  <c:v>127.61538461538461</c:v>
                </c:pt>
                <c:pt idx="67">
                  <c:v>128.84615384615384</c:v>
                </c:pt>
                <c:pt idx="68">
                  <c:v>130.07692307692307</c:v>
                </c:pt>
                <c:pt idx="69">
                  <c:v>128.53846153846155</c:v>
                </c:pt>
                <c:pt idx="70">
                  <c:v>127</c:v>
                </c:pt>
                <c:pt idx="71">
                  <c:v>125.46153846153847</c:v>
                </c:pt>
                <c:pt idx="72">
                  <c:v>123.92307692307692</c:v>
                </c:pt>
                <c:pt idx="73">
                  <c:v>125.15384615384616</c:v>
                </c:pt>
                <c:pt idx="74">
                  <c:v>126.38461538461539</c:v>
                </c:pt>
                <c:pt idx="75">
                  <c:v>127.61538461538461</c:v>
                </c:pt>
                <c:pt idx="76">
                  <c:v>128.84615384615384</c:v>
                </c:pt>
                <c:pt idx="77">
                  <c:v>130.07692307692307</c:v>
                </c:pt>
                <c:pt idx="78">
                  <c:v>128.53846153846155</c:v>
                </c:pt>
                <c:pt idx="79">
                  <c:v>127</c:v>
                </c:pt>
                <c:pt idx="80">
                  <c:v>125.46153846153847</c:v>
                </c:pt>
                <c:pt idx="81">
                  <c:v>123.92307692307692</c:v>
                </c:pt>
                <c:pt idx="82">
                  <c:v>125.15384615384616</c:v>
                </c:pt>
                <c:pt idx="83">
                  <c:v>126.38461538461539</c:v>
                </c:pt>
                <c:pt idx="84">
                  <c:v>127.61538461538461</c:v>
                </c:pt>
                <c:pt idx="85">
                  <c:v>128.84615384615384</c:v>
                </c:pt>
                <c:pt idx="86">
                  <c:v>130.07692307692307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5E1-4064-8280-3500C3E720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3591776"/>
        <c:axId val="943592336"/>
      </c:scatterChart>
      <c:valAx>
        <c:axId val="943591776"/>
        <c:scaling>
          <c:orientation val="minMax"/>
          <c:max val="12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43592336"/>
        <c:crosses val="autoZero"/>
        <c:crossBetween val="midCat"/>
        <c:majorUnit val="20"/>
      </c:valAx>
      <c:valAx>
        <c:axId val="943592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3591776"/>
        <c:crosses val="autoZero"/>
        <c:crossBetween val="midCat"/>
      </c:valAx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 orientation="landscape" horizontalDpi="300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167890236579495E-2"/>
          <c:y val="8.2901764141849868E-2"/>
          <c:w val="0.87991896334547204"/>
          <c:h val="0.73575315675891761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Decomposition!$A$6:$A$65</c:f>
              <c:numCache>
                <c:formatCode>General</c:formatCode>
                <c:ptCount val="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</c:numCache>
            </c:numRef>
          </c:xVal>
          <c:yVal>
            <c:numRef>
              <c:f>Decomposition!$B$6:$B$65</c:f>
              <c:numCache>
                <c:formatCode>General</c:formatCode>
                <c:ptCount val="60"/>
                <c:pt idx="0">
                  <c:v>264</c:v>
                </c:pt>
                <c:pt idx="1">
                  <c:v>322</c:v>
                </c:pt>
                <c:pt idx="2">
                  <c:v>384</c:v>
                </c:pt>
                <c:pt idx="3">
                  <c:v>150</c:v>
                </c:pt>
                <c:pt idx="4">
                  <c:v>182</c:v>
                </c:pt>
                <c:pt idx="5">
                  <c:v>243</c:v>
                </c:pt>
                <c:pt idx="6">
                  <c:v>224</c:v>
                </c:pt>
                <c:pt idx="7">
                  <c:v>145</c:v>
                </c:pt>
                <c:pt idx="8">
                  <c:v>120</c:v>
                </c:pt>
                <c:pt idx="9">
                  <c:v>434</c:v>
                </c:pt>
                <c:pt idx="10">
                  <c:v>416</c:v>
                </c:pt>
                <c:pt idx="11">
                  <c:v>396</c:v>
                </c:pt>
                <c:pt idx="12">
                  <c:v>408</c:v>
                </c:pt>
                <c:pt idx="13">
                  <c:v>490</c:v>
                </c:pt>
                <c:pt idx="14">
                  <c:v>576</c:v>
                </c:pt>
                <c:pt idx="15">
                  <c:v>222</c:v>
                </c:pt>
                <c:pt idx="16">
                  <c:v>266</c:v>
                </c:pt>
                <c:pt idx="17">
                  <c:v>351</c:v>
                </c:pt>
                <c:pt idx="18">
                  <c:v>320</c:v>
                </c:pt>
                <c:pt idx="19">
                  <c:v>205</c:v>
                </c:pt>
                <c:pt idx="20">
                  <c:v>168</c:v>
                </c:pt>
                <c:pt idx="21">
                  <c:v>602</c:v>
                </c:pt>
                <c:pt idx="22">
                  <c:v>572</c:v>
                </c:pt>
                <c:pt idx="23">
                  <c:v>540</c:v>
                </c:pt>
                <c:pt idx="24">
                  <c:v>552</c:v>
                </c:pt>
                <c:pt idx="25">
                  <c:v>658</c:v>
                </c:pt>
                <c:pt idx="26">
                  <c:v>768</c:v>
                </c:pt>
                <c:pt idx="27">
                  <c:v>294</c:v>
                </c:pt>
                <c:pt idx="28">
                  <c:v>350</c:v>
                </c:pt>
                <c:pt idx="29">
                  <c:v>459</c:v>
                </c:pt>
                <c:pt idx="30">
                  <c:v>416</c:v>
                </c:pt>
                <c:pt idx="31">
                  <c:v>265</c:v>
                </c:pt>
                <c:pt idx="32">
                  <c:v>216</c:v>
                </c:pt>
                <c:pt idx="33">
                  <c:v>770</c:v>
                </c:pt>
                <c:pt idx="34">
                  <c:v>728</c:v>
                </c:pt>
                <c:pt idx="35">
                  <c:v>684</c:v>
                </c:pt>
                <c:pt idx="36">
                  <c:v>696</c:v>
                </c:pt>
                <c:pt idx="37">
                  <c:v>826</c:v>
                </c:pt>
                <c:pt idx="38">
                  <c:v>960</c:v>
                </c:pt>
                <c:pt idx="39">
                  <c:v>366</c:v>
                </c:pt>
                <c:pt idx="40">
                  <c:v>434</c:v>
                </c:pt>
                <c:pt idx="41">
                  <c:v>567</c:v>
                </c:pt>
                <c:pt idx="42">
                  <c:v>512</c:v>
                </c:pt>
                <c:pt idx="43">
                  <c:v>325</c:v>
                </c:pt>
                <c:pt idx="44">
                  <c:v>264</c:v>
                </c:pt>
                <c:pt idx="45">
                  <c:v>938</c:v>
                </c:pt>
                <c:pt idx="46">
                  <c:v>884</c:v>
                </c:pt>
                <c:pt idx="47">
                  <c:v>828</c:v>
                </c:pt>
                <c:pt idx="48">
                  <c:v>840</c:v>
                </c:pt>
                <c:pt idx="49">
                  <c:v>994</c:v>
                </c:pt>
                <c:pt idx="50">
                  <c:v>1152</c:v>
                </c:pt>
                <c:pt idx="51">
                  <c:v>438</c:v>
                </c:pt>
                <c:pt idx="52">
                  <c:v>518</c:v>
                </c:pt>
                <c:pt idx="53">
                  <c:v>675</c:v>
                </c:pt>
                <c:pt idx="54">
                  <c:v>608</c:v>
                </c:pt>
                <c:pt idx="55">
                  <c:v>385</c:v>
                </c:pt>
                <c:pt idx="56">
                  <c:v>312</c:v>
                </c:pt>
                <c:pt idx="57">
                  <c:v>1106</c:v>
                </c:pt>
                <c:pt idx="58">
                  <c:v>1040</c:v>
                </c:pt>
                <c:pt idx="59">
                  <c:v>972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20F-49D3-89FD-B9A26DFA3684}"/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Decomposition!$A$12:$A$59</c:f>
              <c:numCache>
                <c:formatCode>General</c:formatCode>
                <c:ptCount val="48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53</c:v>
                </c:pt>
                <c:pt idx="47">
                  <c:v>54</c:v>
                </c:pt>
              </c:numCache>
            </c:numRef>
          </c:xVal>
          <c:yVal>
            <c:numRef>
              <c:f>Decomposition!$C$12:$C$59</c:f>
              <c:numCache>
                <c:formatCode>0.0000</c:formatCode>
                <c:ptCount val="48"/>
                <c:pt idx="0">
                  <c:v>279.33333333333331</c:v>
                </c:pt>
                <c:pt idx="1">
                  <c:v>292.33333333333331</c:v>
                </c:pt>
                <c:pt idx="2">
                  <c:v>307.33333333333331</c:v>
                </c:pt>
                <c:pt idx="3">
                  <c:v>318.33333333333331</c:v>
                </c:pt>
                <c:pt idx="4">
                  <c:v>324.83333333333331</c:v>
                </c:pt>
                <c:pt idx="5">
                  <c:v>332.83333333333331</c:v>
                </c:pt>
                <c:pt idx="6">
                  <c:v>341.33333333333331</c:v>
                </c:pt>
                <c:pt idx="7">
                  <c:v>347.83333333333331</c:v>
                </c:pt>
                <c:pt idx="8">
                  <c:v>352.33333333333331</c:v>
                </c:pt>
                <c:pt idx="9">
                  <c:v>361.33333333333331</c:v>
                </c:pt>
                <c:pt idx="10">
                  <c:v>374.83333333333331</c:v>
                </c:pt>
                <c:pt idx="11">
                  <c:v>387.33333333333331</c:v>
                </c:pt>
                <c:pt idx="12">
                  <c:v>399.33333333333331</c:v>
                </c:pt>
                <c:pt idx="13">
                  <c:v>412.33333333333331</c:v>
                </c:pt>
                <c:pt idx="14">
                  <c:v>427.33333333333331</c:v>
                </c:pt>
                <c:pt idx="15">
                  <c:v>438.33333333333331</c:v>
                </c:pt>
                <c:pt idx="16">
                  <c:v>444.83333333333331</c:v>
                </c:pt>
                <c:pt idx="17">
                  <c:v>452.83333333333331</c:v>
                </c:pt>
                <c:pt idx="18">
                  <c:v>461.33333333333331</c:v>
                </c:pt>
                <c:pt idx="19">
                  <c:v>467.83333333333331</c:v>
                </c:pt>
                <c:pt idx="20">
                  <c:v>472.33333333333331</c:v>
                </c:pt>
                <c:pt idx="21">
                  <c:v>481.33333333333331</c:v>
                </c:pt>
                <c:pt idx="22">
                  <c:v>494.83333333333331</c:v>
                </c:pt>
                <c:pt idx="23">
                  <c:v>507.33333333333331</c:v>
                </c:pt>
                <c:pt idx="24">
                  <c:v>519.33333333333337</c:v>
                </c:pt>
                <c:pt idx="25">
                  <c:v>532.33333333333337</c:v>
                </c:pt>
                <c:pt idx="26">
                  <c:v>547.33333333333337</c:v>
                </c:pt>
                <c:pt idx="27">
                  <c:v>558.33333333333337</c:v>
                </c:pt>
                <c:pt idx="28">
                  <c:v>564.83333333333337</c:v>
                </c:pt>
                <c:pt idx="29">
                  <c:v>572.83333333333337</c:v>
                </c:pt>
                <c:pt idx="30">
                  <c:v>581.33333333333337</c:v>
                </c:pt>
                <c:pt idx="31">
                  <c:v>587.83333333333337</c:v>
                </c:pt>
                <c:pt idx="32">
                  <c:v>592.33333333333337</c:v>
                </c:pt>
                <c:pt idx="33">
                  <c:v>601.33333333333337</c:v>
                </c:pt>
                <c:pt idx="34">
                  <c:v>614.83333333333337</c:v>
                </c:pt>
                <c:pt idx="35">
                  <c:v>627.33333333333337</c:v>
                </c:pt>
                <c:pt idx="36">
                  <c:v>639.33333333333337</c:v>
                </c:pt>
                <c:pt idx="37">
                  <c:v>652.33333333333337</c:v>
                </c:pt>
                <c:pt idx="38">
                  <c:v>667.33333333333337</c:v>
                </c:pt>
                <c:pt idx="39">
                  <c:v>678.33333333333337</c:v>
                </c:pt>
                <c:pt idx="40">
                  <c:v>684.83333333333337</c:v>
                </c:pt>
                <c:pt idx="41">
                  <c:v>692.83333333333337</c:v>
                </c:pt>
                <c:pt idx="42">
                  <c:v>701.33333333333337</c:v>
                </c:pt>
                <c:pt idx="43">
                  <c:v>707.83333333333337</c:v>
                </c:pt>
                <c:pt idx="44">
                  <c:v>712.33333333333337</c:v>
                </c:pt>
                <c:pt idx="45">
                  <c:v>721.33333333333337</c:v>
                </c:pt>
                <c:pt idx="46">
                  <c:v>734.83333333333337</c:v>
                </c:pt>
                <c:pt idx="47">
                  <c:v>747.33333333333337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20F-49D3-89FD-B9A26DFA36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3897184"/>
        <c:axId val="933897744"/>
      </c:scatterChart>
      <c:valAx>
        <c:axId val="933897184"/>
        <c:scaling>
          <c:orientation val="minMax"/>
          <c:max val="8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3897744"/>
        <c:crosses val="autoZero"/>
        <c:crossBetween val="midCat"/>
        <c:majorUnit val="12"/>
      </c:valAx>
      <c:valAx>
        <c:axId val="933897744"/>
        <c:scaling>
          <c:orientation val="minMax"/>
          <c:max val="1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389718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783505154639206E-2"/>
          <c:y val="8.4210742729088045E-2"/>
          <c:w val="0.88041237113401982"/>
          <c:h val="0.73158082745895214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Decomposition!$A$6:$A$65</c:f>
              <c:numCache>
                <c:formatCode>General</c:formatCode>
                <c:ptCount val="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</c:numCache>
            </c:numRef>
          </c:xVal>
          <c:yVal>
            <c:numRef>
              <c:f>Decomposition!$B$6:$B$65</c:f>
              <c:numCache>
                <c:formatCode>General</c:formatCode>
                <c:ptCount val="60"/>
                <c:pt idx="0">
                  <c:v>264</c:v>
                </c:pt>
                <c:pt idx="1">
                  <c:v>322</c:v>
                </c:pt>
                <c:pt idx="2">
                  <c:v>384</c:v>
                </c:pt>
                <c:pt idx="3">
                  <c:v>150</c:v>
                </c:pt>
                <c:pt idx="4">
                  <c:v>182</c:v>
                </c:pt>
                <c:pt idx="5">
                  <c:v>243</c:v>
                </c:pt>
                <c:pt idx="6">
                  <c:v>224</c:v>
                </c:pt>
                <c:pt idx="7">
                  <c:v>145</c:v>
                </c:pt>
                <c:pt idx="8">
                  <c:v>120</c:v>
                </c:pt>
                <c:pt idx="9">
                  <c:v>434</c:v>
                </c:pt>
                <c:pt idx="10">
                  <c:v>416</c:v>
                </c:pt>
                <c:pt idx="11">
                  <c:v>396</c:v>
                </c:pt>
                <c:pt idx="12">
                  <c:v>408</c:v>
                </c:pt>
                <c:pt idx="13">
                  <c:v>490</c:v>
                </c:pt>
                <c:pt idx="14">
                  <c:v>576</c:v>
                </c:pt>
                <c:pt idx="15">
                  <c:v>222</c:v>
                </c:pt>
                <c:pt idx="16">
                  <c:v>266</c:v>
                </c:pt>
                <c:pt idx="17">
                  <c:v>351</c:v>
                </c:pt>
                <c:pt idx="18">
                  <c:v>320</c:v>
                </c:pt>
                <c:pt idx="19">
                  <c:v>205</c:v>
                </c:pt>
                <c:pt idx="20">
                  <c:v>168</c:v>
                </c:pt>
                <c:pt idx="21">
                  <c:v>602</c:v>
                </c:pt>
                <c:pt idx="22">
                  <c:v>572</c:v>
                </c:pt>
                <c:pt idx="23">
                  <c:v>540</c:v>
                </c:pt>
                <c:pt idx="24">
                  <c:v>552</c:v>
                </c:pt>
                <c:pt idx="25">
                  <c:v>658</c:v>
                </c:pt>
                <c:pt idx="26">
                  <c:v>768</c:v>
                </c:pt>
                <c:pt idx="27">
                  <c:v>294</c:v>
                </c:pt>
                <c:pt idx="28">
                  <c:v>350</c:v>
                </c:pt>
                <c:pt idx="29">
                  <c:v>459</c:v>
                </c:pt>
                <c:pt idx="30">
                  <c:v>416</c:v>
                </c:pt>
                <c:pt idx="31">
                  <c:v>265</c:v>
                </c:pt>
                <c:pt idx="32">
                  <c:v>216</c:v>
                </c:pt>
                <c:pt idx="33">
                  <c:v>770</c:v>
                </c:pt>
                <c:pt idx="34">
                  <c:v>728</c:v>
                </c:pt>
                <c:pt idx="35">
                  <c:v>684</c:v>
                </c:pt>
                <c:pt idx="36">
                  <c:v>696</c:v>
                </c:pt>
                <c:pt idx="37">
                  <c:v>826</c:v>
                </c:pt>
                <c:pt idx="38">
                  <c:v>960</c:v>
                </c:pt>
                <c:pt idx="39">
                  <c:v>366</c:v>
                </c:pt>
                <c:pt idx="40">
                  <c:v>434</c:v>
                </c:pt>
                <c:pt idx="41">
                  <c:v>567</c:v>
                </c:pt>
                <c:pt idx="42">
                  <c:v>512</c:v>
                </c:pt>
                <c:pt idx="43">
                  <c:v>325</c:v>
                </c:pt>
                <c:pt idx="44">
                  <c:v>264</c:v>
                </c:pt>
                <c:pt idx="45">
                  <c:v>938</c:v>
                </c:pt>
                <c:pt idx="46">
                  <c:v>884</c:v>
                </c:pt>
                <c:pt idx="47">
                  <c:v>828</c:v>
                </c:pt>
                <c:pt idx="48">
                  <c:v>840</c:v>
                </c:pt>
                <c:pt idx="49">
                  <c:v>994</c:v>
                </c:pt>
                <c:pt idx="50">
                  <c:v>1152</c:v>
                </c:pt>
                <c:pt idx="51">
                  <c:v>438</c:v>
                </c:pt>
                <c:pt idx="52">
                  <c:v>518</c:v>
                </c:pt>
                <c:pt idx="53">
                  <c:v>675</c:v>
                </c:pt>
                <c:pt idx="54">
                  <c:v>608</c:v>
                </c:pt>
                <c:pt idx="55">
                  <c:v>385</c:v>
                </c:pt>
                <c:pt idx="56">
                  <c:v>312</c:v>
                </c:pt>
                <c:pt idx="57">
                  <c:v>1106</c:v>
                </c:pt>
                <c:pt idx="58">
                  <c:v>1040</c:v>
                </c:pt>
                <c:pt idx="59">
                  <c:v>972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D2-486B-8500-B312894FE17C}"/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Decomposition!$E$37:$E$48</c:f>
              <c:numCache>
                <c:formatCode>General</c:formatCode>
                <c:ptCount val="12"/>
                <c:pt idx="0">
                  <c:v>61</c:v>
                </c:pt>
                <c:pt idx="1">
                  <c:v>62</c:v>
                </c:pt>
                <c:pt idx="2">
                  <c:v>63</c:v>
                </c:pt>
                <c:pt idx="3">
                  <c:v>64</c:v>
                </c:pt>
                <c:pt idx="4">
                  <c:v>65</c:v>
                </c:pt>
                <c:pt idx="5">
                  <c:v>66</c:v>
                </c:pt>
                <c:pt idx="6">
                  <c:v>67</c:v>
                </c:pt>
                <c:pt idx="7">
                  <c:v>68</c:v>
                </c:pt>
                <c:pt idx="8">
                  <c:v>69</c:v>
                </c:pt>
                <c:pt idx="9">
                  <c:v>70</c:v>
                </c:pt>
                <c:pt idx="10">
                  <c:v>71</c:v>
                </c:pt>
                <c:pt idx="11">
                  <c:v>72</c:v>
                </c:pt>
              </c:numCache>
            </c:numRef>
          </c:xVal>
          <c:yVal>
            <c:numRef>
              <c:f>Decomposition!$H$37:$H$48</c:f>
              <c:numCache>
                <c:formatCode>General</c:formatCode>
                <c:ptCount val="12"/>
                <c:pt idx="0">
                  <c:v>986.4</c:v>
                </c:pt>
                <c:pt idx="1">
                  <c:v>1164.8</c:v>
                </c:pt>
                <c:pt idx="2">
                  <c:v>1347.2</c:v>
                </c:pt>
                <c:pt idx="3">
                  <c:v>511.2</c:v>
                </c:pt>
                <c:pt idx="4">
                  <c:v>603.4</c:v>
                </c:pt>
                <c:pt idx="5">
                  <c:v>784.80000000000007</c:v>
                </c:pt>
                <c:pt idx="6">
                  <c:v>705.6</c:v>
                </c:pt>
                <c:pt idx="7">
                  <c:v>446</c:v>
                </c:pt>
                <c:pt idx="8">
                  <c:v>360.8</c:v>
                </c:pt>
                <c:pt idx="9">
                  <c:v>1276.8</c:v>
                </c:pt>
                <c:pt idx="10">
                  <c:v>1198.6000000000001</c:v>
                </c:pt>
                <c:pt idx="11">
                  <c:v>1118.3999999999999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3D2-486B-8500-B312894FE1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3900544"/>
        <c:axId val="933901104"/>
      </c:scatterChart>
      <c:valAx>
        <c:axId val="933900544"/>
        <c:scaling>
          <c:orientation val="minMax"/>
          <c:max val="84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3901104"/>
        <c:crosses val="autoZero"/>
        <c:crossBetween val="midCat"/>
        <c:majorUnit val="12"/>
      </c:valAx>
      <c:valAx>
        <c:axId val="933901104"/>
        <c:scaling>
          <c:orientation val="minMax"/>
          <c:max val="1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390054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 w="19050">
                <a:noFill/>
              </a:ln>
            </c:spPr>
          </c:marker>
          <c:xVal>
            <c:numRef>
              <c:f>'Introductory Examples'!$N$4:$U$4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xVal>
          <c:yVal>
            <c:numRef>
              <c:f>'Introductory Examples'!$N$5:$U$5</c:f>
              <c:numCache>
                <c:formatCode>General</c:formatCode>
                <c:ptCount val="8"/>
                <c:pt idx="0">
                  <c:v>24</c:v>
                </c:pt>
                <c:pt idx="1">
                  <c:v>27</c:v>
                </c:pt>
                <c:pt idx="2">
                  <c:v>29</c:v>
                </c:pt>
                <c:pt idx="3">
                  <c:v>33</c:v>
                </c:pt>
                <c:pt idx="4">
                  <c:v>36</c:v>
                </c:pt>
                <c:pt idx="5">
                  <c:v>38</c:v>
                </c:pt>
                <c:pt idx="6">
                  <c:v>42</c:v>
                </c:pt>
                <c:pt idx="7">
                  <c:v>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280-4131-8883-AC9615F92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2749920"/>
        <c:axId val="792750480"/>
      </c:scatterChart>
      <c:valAx>
        <c:axId val="792749920"/>
        <c:scaling>
          <c:orientation val="minMax"/>
          <c:max val="9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792750480"/>
        <c:crosses val="autoZero"/>
        <c:crossBetween val="midCat"/>
        <c:majorUnit val="1"/>
      </c:valAx>
      <c:valAx>
        <c:axId val="792750480"/>
        <c:scaling>
          <c:orientation val="minMax"/>
          <c:max val="50"/>
          <c:min val="2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2749920"/>
        <c:crosses val="autoZero"/>
        <c:crossBetween val="midCat"/>
        <c:majorUnit val="10"/>
      </c:valAx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 sz="1200">
          <a:solidFill>
            <a:schemeClr val="dk1"/>
          </a:solidFill>
          <a:latin typeface="Times New Roman" pitchFamily="18" charset="0"/>
          <a:ea typeface="+mn-ea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 w="19050">
                <a:noFill/>
              </a:ln>
            </c:spPr>
          </c:marker>
          <c:xVal>
            <c:numRef>
              <c:f>'Introductory Examples'!$AE$4:$AH$4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'Introductory Examples'!$Z$5:$AC$5</c:f>
              <c:numCache>
                <c:formatCode>General</c:formatCode>
                <c:ptCount val="4"/>
                <c:pt idx="0">
                  <c:v>26</c:v>
                </c:pt>
                <c:pt idx="1">
                  <c:v>33</c:v>
                </c:pt>
                <c:pt idx="2">
                  <c:v>44</c:v>
                </c:pt>
                <c:pt idx="3">
                  <c:v>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E8D-4F0C-89FA-44D5D638A009}"/>
            </c:ext>
          </c:extLst>
        </c:ser>
        <c:ser>
          <c:idx val="1"/>
          <c:order val="1"/>
          <c:spPr>
            <a:ln w="19050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 w="19050">
                <a:noFill/>
              </a:ln>
            </c:spPr>
          </c:marker>
          <c:xVal>
            <c:numRef>
              <c:f>'Introductory Examples'!$AE$5:$AH$5</c:f>
              <c:numCache>
                <c:formatCode>General</c:formatCode>
                <c:ptCount val="4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</c:numCache>
            </c:numRef>
          </c:xVal>
          <c:yVal>
            <c:numRef>
              <c:f>'Introductory Examples'!$Z$6:$AC$6</c:f>
              <c:numCache>
                <c:formatCode>General</c:formatCode>
                <c:ptCount val="4"/>
                <c:pt idx="0">
                  <c:v>24</c:v>
                </c:pt>
                <c:pt idx="1">
                  <c:v>35</c:v>
                </c:pt>
                <c:pt idx="2">
                  <c:v>42</c:v>
                </c:pt>
                <c:pt idx="3">
                  <c:v>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E8D-4F0C-89FA-44D5D638A0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2753280"/>
        <c:axId val="792753840"/>
      </c:scatterChart>
      <c:valAx>
        <c:axId val="792753280"/>
        <c:scaling>
          <c:orientation val="minMax"/>
          <c:max val="9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792753840"/>
        <c:crosses val="autoZero"/>
        <c:crossBetween val="midCat"/>
        <c:majorUnit val="1"/>
      </c:valAx>
      <c:valAx>
        <c:axId val="792753840"/>
        <c:scaling>
          <c:orientation val="minMax"/>
          <c:max val="60"/>
          <c:min val="2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2753280"/>
        <c:crosses val="autoZero"/>
        <c:crossBetween val="midCat"/>
        <c:majorUnit val="10"/>
      </c:valAx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 sz="1200">
          <a:solidFill>
            <a:schemeClr val="dk1"/>
          </a:solidFill>
          <a:latin typeface="Times New Roman" pitchFamily="18" charset="0"/>
          <a:ea typeface="+mn-ea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</c:spPr>
          </c:marker>
          <c:dPt>
            <c:idx val="1"/>
            <c:marker>
              <c:spPr>
                <a:solidFill>
                  <a:schemeClr val="tx1"/>
                </a:solidFill>
                <a:ln w="12700"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6500-4708-BA9C-1FE20CE572FF}"/>
              </c:ext>
            </c:extLst>
          </c:dPt>
          <c:xVal>
            <c:numRef>
              <c:f>Regression!$B$5:$G$5</c:f>
              <c:numCache>
                <c:formatCode>General</c:formatCode>
                <c:ptCount val="6"/>
                <c:pt idx="0">
                  <c:v>2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8</c:v>
                </c:pt>
              </c:numCache>
            </c:numRef>
          </c:xVal>
          <c:yVal>
            <c:numRef>
              <c:f>Regression!$B$4:$G$4</c:f>
              <c:numCache>
                <c:formatCode>General</c:formatCode>
                <c:ptCount val="6"/>
                <c:pt idx="0">
                  <c:v>3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8</c:v>
                </c:pt>
                <c:pt idx="5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500-4708-BA9C-1FE20CE572FF}"/>
            </c:ext>
          </c:extLst>
        </c:ser>
        <c:ser>
          <c:idx val="1"/>
          <c:order val="1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Regression!$N$4:$O$4</c:f>
              <c:numCache>
                <c:formatCode>General</c:formatCode>
                <c:ptCount val="2"/>
                <c:pt idx="0">
                  <c:v>0</c:v>
                </c:pt>
                <c:pt idx="1">
                  <c:v>9</c:v>
                </c:pt>
              </c:numCache>
            </c:numRef>
          </c:xVal>
          <c:yVal>
            <c:numRef>
              <c:f>Regression!$N$5:$O$5</c:f>
              <c:numCache>
                <c:formatCode>General</c:formatCode>
                <c:ptCount val="2"/>
                <c:pt idx="0">
                  <c:v>1.6640000000000006</c:v>
                </c:pt>
                <c:pt idx="1">
                  <c:v>11.599999999999998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500-4708-BA9C-1FE20CE572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2757200"/>
        <c:axId val="792757760"/>
      </c:scatterChart>
      <c:valAx>
        <c:axId val="79275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792757760"/>
        <c:crosses val="autoZero"/>
        <c:crossBetween val="midCat"/>
        <c:majorUnit val="1"/>
      </c:valAx>
      <c:valAx>
        <c:axId val="792757760"/>
        <c:scaling>
          <c:orientation val="minMax"/>
          <c:max val="12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2757200"/>
        <c:crosses val="autoZero"/>
        <c:crossBetween val="midCat"/>
      </c:valAx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 sz="1200">
          <a:solidFill>
            <a:schemeClr val="dk1"/>
          </a:solidFill>
          <a:latin typeface="Times New Roman" pitchFamily="18" charset="0"/>
          <a:ea typeface="+mn-ea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</c:spPr>
          </c:marker>
          <c:dPt>
            <c:idx val="1"/>
            <c:marker>
              <c:spPr>
                <a:solidFill>
                  <a:schemeClr val="tx1"/>
                </a:solidFill>
                <a:ln w="12700"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B8E4-4B49-9E77-C8C0C5F32E44}"/>
              </c:ext>
            </c:extLst>
          </c:dPt>
          <c:xVal>
            <c:numRef>
              <c:f>Regression!$S$5:$X$5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Regression!$S$4:$X$4</c:f>
              <c:numCache>
                <c:formatCode>General</c:formatCode>
                <c:ptCount val="6"/>
                <c:pt idx="0">
                  <c:v>3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8</c:v>
                </c:pt>
                <c:pt idx="5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8E4-4B49-9E77-C8C0C5F32E44}"/>
            </c:ext>
          </c:extLst>
        </c:ser>
        <c:ser>
          <c:idx val="1"/>
          <c:order val="1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Regression!$AE$4:$AF$4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xVal>
          <c:yVal>
            <c:numRef>
              <c:f>Regression!$AE$5:$AF$5</c:f>
              <c:numCache>
                <c:formatCode>General</c:formatCode>
                <c:ptCount val="2"/>
                <c:pt idx="0">
                  <c:v>2.8</c:v>
                </c:pt>
                <c:pt idx="1">
                  <c:v>11.2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8E4-4B49-9E77-C8C0C5F32E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1068528"/>
        <c:axId val="311073568"/>
      </c:scatterChart>
      <c:valAx>
        <c:axId val="31106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11073568"/>
        <c:crosses val="autoZero"/>
        <c:crossBetween val="midCat"/>
        <c:majorUnit val="1"/>
      </c:valAx>
      <c:valAx>
        <c:axId val="311073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11068528"/>
        <c:crosses val="autoZero"/>
        <c:crossBetween val="midCat"/>
      </c:valAx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 sz="1200">
          <a:solidFill>
            <a:schemeClr val="dk1"/>
          </a:solidFill>
          <a:latin typeface="Times New Roman" pitchFamily="18" charset="0"/>
          <a:ea typeface="+mn-ea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solidFill>
                <a:schemeClr val="tx1"/>
              </a:solidFill>
            </a:ln>
          </c:spPr>
          <c:marker>
            <c:symbol val="x"/>
            <c:size val="7"/>
            <c:spPr>
              <a:noFill/>
              <a:ln w="19050">
                <a:solidFill>
                  <a:schemeClr val="tx1"/>
                </a:solidFill>
              </a:ln>
            </c:spPr>
          </c:marker>
          <c:xVal>
            <c:numRef>
              <c:f>'Seasonal Indexes'!$B$4:$E$4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'Seasonal Indexes'!$B$5:$E$5</c:f>
              <c:numCache>
                <c:formatCode>General</c:formatCode>
                <c:ptCount val="4"/>
                <c:pt idx="0">
                  <c:v>40</c:v>
                </c:pt>
                <c:pt idx="1">
                  <c:v>49</c:v>
                </c:pt>
                <c:pt idx="2">
                  <c:v>27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13C-431A-AB7E-4604D67D9972}"/>
            </c:ext>
          </c:extLst>
        </c:ser>
        <c:ser>
          <c:idx val="1"/>
          <c:order val="1"/>
          <c:spPr>
            <a:ln w="19050">
              <a:solidFill>
                <a:schemeClr val="tx1"/>
              </a:solidFill>
            </a:ln>
          </c:spPr>
          <c:marker>
            <c:symbol val="x"/>
            <c:size val="7"/>
            <c:spPr>
              <a:noFill/>
              <a:ln w="19050">
                <a:solidFill>
                  <a:schemeClr val="tx1"/>
                </a:solidFill>
              </a:ln>
            </c:spPr>
          </c:marker>
          <c:xVal>
            <c:numRef>
              <c:f>'Seasonal Indexes'!$F$4:$I$4</c:f>
              <c:numCache>
                <c:formatCode>General</c:formatCode>
                <c:ptCount val="4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</c:numCache>
            </c:numRef>
          </c:xVal>
          <c:yVal>
            <c:numRef>
              <c:f>'Seasonal Indexes'!$F$5:$I$5</c:f>
              <c:numCache>
                <c:formatCode>General</c:formatCode>
                <c:ptCount val="4"/>
                <c:pt idx="0">
                  <c:v>38</c:v>
                </c:pt>
                <c:pt idx="1">
                  <c:v>48</c:v>
                </c:pt>
                <c:pt idx="2">
                  <c:v>26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13C-431A-AB7E-4604D67D9972}"/>
            </c:ext>
          </c:extLst>
        </c:ser>
        <c:ser>
          <c:idx val="2"/>
          <c:order val="2"/>
          <c:spPr>
            <a:ln w="19050">
              <a:solidFill>
                <a:schemeClr val="tx1"/>
              </a:solidFill>
            </a:ln>
          </c:spPr>
          <c:marker>
            <c:symbol val="x"/>
            <c:size val="7"/>
            <c:spPr>
              <a:ln w="19050">
                <a:solidFill>
                  <a:schemeClr val="tx1"/>
                </a:solidFill>
              </a:ln>
            </c:spPr>
          </c:marker>
          <c:xVal>
            <c:numRef>
              <c:f>'Seasonal Indexes'!$J$4:$M$4</c:f>
              <c:numCache>
                <c:formatCode>General</c:formatCode>
                <c:ptCount val="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</c:numCache>
            </c:numRef>
          </c:xVal>
          <c:yVal>
            <c:numRef>
              <c:f>'Seasonal Indexes'!$J$5:$M$5</c:f>
              <c:numCache>
                <c:formatCode>General</c:formatCode>
                <c:ptCount val="4"/>
                <c:pt idx="0">
                  <c:v>39</c:v>
                </c:pt>
                <c:pt idx="1">
                  <c:v>47</c:v>
                </c:pt>
                <c:pt idx="2">
                  <c:v>28</c:v>
                </c:pt>
                <c:pt idx="3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13C-431A-AB7E-4604D67D9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1084208"/>
        <c:axId val="792264384"/>
      </c:scatterChart>
      <c:valAx>
        <c:axId val="311084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2264384"/>
        <c:crosses val="autoZero"/>
        <c:crossBetween val="midCat"/>
      </c:valAx>
      <c:valAx>
        <c:axId val="792264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11084208"/>
        <c:crosses val="autoZero"/>
        <c:crossBetween val="midCat"/>
      </c:valAx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 sz="1200">
          <a:solidFill>
            <a:schemeClr val="dk1"/>
          </a:solidFill>
          <a:latin typeface="Times New Roman" pitchFamily="18" charset="0"/>
          <a:ea typeface="+mn-ea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416666666666664E-2"/>
          <c:y val="5.3912219305920092E-2"/>
          <c:w val="0.83787401574803144"/>
          <c:h val="0.8214581510644503"/>
        </c:manualLayout>
      </c:layout>
      <c:scatterChart>
        <c:scatterStyle val="lineMarker"/>
        <c:varyColors val="0"/>
        <c:ser>
          <c:idx val="0"/>
          <c:order val="0"/>
          <c:tx>
            <c:v>Seasonal Series</c:v>
          </c:tx>
          <c:xVal>
            <c:numRef>
              <c:f>'Seasonal &amp; Continuous Trend'!$A$3:$A$22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'Seasonal &amp; Continuous Trend'!$B$3:$B$22</c:f>
              <c:numCache>
                <c:formatCode>General</c:formatCode>
                <c:ptCount val="20"/>
                <c:pt idx="0">
                  <c:v>60</c:v>
                </c:pt>
                <c:pt idx="1">
                  <c:v>96</c:v>
                </c:pt>
                <c:pt idx="2">
                  <c:v>49</c:v>
                </c:pt>
                <c:pt idx="3">
                  <c:v>40</c:v>
                </c:pt>
                <c:pt idx="4">
                  <c:v>108</c:v>
                </c:pt>
                <c:pt idx="5">
                  <c:v>160</c:v>
                </c:pt>
                <c:pt idx="6">
                  <c:v>77</c:v>
                </c:pt>
                <c:pt idx="7">
                  <c:v>60</c:v>
                </c:pt>
                <c:pt idx="8">
                  <c:v>156</c:v>
                </c:pt>
                <c:pt idx="9">
                  <c:v>224</c:v>
                </c:pt>
                <c:pt idx="10">
                  <c:v>105</c:v>
                </c:pt>
                <c:pt idx="11">
                  <c:v>80</c:v>
                </c:pt>
                <c:pt idx="12">
                  <c:v>204</c:v>
                </c:pt>
                <c:pt idx="13">
                  <c:v>288</c:v>
                </c:pt>
                <c:pt idx="14">
                  <c:v>133</c:v>
                </c:pt>
                <c:pt idx="15">
                  <c:v>100</c:v>
                </c:pt>
                <c:pt idx="16">
                  <c:v>252</c:v>
                </c:pt>
                <c:pt idx="17">
                  <c:v>352</c:v>
                </c:pt>
                <c:pt idx="18">
                  <c:v>161</c:v>
                </c:pt>
                <c:pt idx="19">
                  <c:v>120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E41-4EDF-8B03-34816728FDCF}"/>
            </c:ext>
          </c:extLst>
        </c:ser>
        <c:ser>
          <c:idx val="1"/>
          <c:order val="1"/>
          <c:tx>
            <c:v>Seasonally Adjusted Series</c:v>
          </c:tx>
          <c:xVal>
            <c:numRef>
              <c:f>'Seasonal &amp; Continuous Trend'!$A$3:$A$22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'Seasonal &amp; Continuous Trend'!$K$3:$K$22</c:f>
              <c:numCache>
                <c:formatCode>General</c:formatCode>
                <c:ptCount val="20"/>
                <c:pt idx="0">
                  <c:v>50</c:v>
                </c:pt>
                <c:pt idx="1">
                  <c:v>60</c:v>
                </c:pt>
                <c:pt idx="2">
                  <c:v>70</c:v>
                </c:pt>
                <c:pt idx="3">
                  <c:v>80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120</c:v>
                </c:pt>
                <c:pt idx="8">
                  <c:v>130</c:v>
                </c:pt>
                <c:pt idx="9">
                  <c:v>140</c:v>
                </c:pt>
                <c:pt idx="10">
                  <c:v>150</c:v>
                </c:pt>
                <c:pt idx="11">
                  <c:v>160</c:v>
                </c:pt>
                <c:pt idx="12">
                  <c:v>170</c:v>
                </c:pt>
                <c:pt idx="13">
                  <c:v>180</c:v>
                </c:pt>
                <c:pt idx="14">
                  <c:v>190</c:v>
                </c:pt>
                <c:pt idx="15">
                  <c:v>200</c:v>
                </c:pt>
                <c:pt idx="16">
                  <c:v>210</c:v>
                </c:pt>
                <c:pt idx="17">
                  <c:v>220</c:v>
                </c:pt>
                <c:pt idx="18">
                  <c:v>230</c:v>
                </c:pt>
                <c:pt idx="19">
                  <c:v>240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E41-4EDF-8B03-34816728FDCF}"/>
            </c:ext>
          </c:extLst>
        </c:ser>
        <c:ser>
          <c:idx val="2"/>
          <c:order val="2"/>
          <c:tx>
            <c:v>Forecasts</c:v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star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'Seasonal &amp; Continuous Trend'!$A$23:$A$26</c:f>
              <c:numCache>
                <c:formatCode>General</c:formatCode>
                <c:ptCount val="4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</c:numCache>
            </c:numRef>
          </c:xVal>
          <c:yVal>
            <c:numRef>
              <c:f>'Seasonal &amp; Continuous Trend'!$B$23:$B$26</c:f>
              <c:numCache>
                <c:formatCode>General</c:formatCode>
                <c:ptCount val="4"/>
                <c:pt idx="0">
                  <c:v>300</c:v>
                </c:pt>
                <c:pt idx="1">
                  <c:v>416</c:v>
                </c:pt>
                <c:pt idx="2">
                  <c:v>189</c:v>
                </c:pt>
                <c:pt idx="3">
                  <c:v>140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E41-4EDF-8B03-34816728F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5862384"/>
        <c:axId val="255861824"/>
      </c:scatterChart>
      <c:valAx>
        <c:axId val="255862384"/>
        <c:scaling>
          <c:orientation val="minMax"/>
          <c:max val="25"/>
        </c:scaling>
        <c:delete val="0"/>
        <c:axPos val="b"/>
        <c:numFmt formatCode="General" sourceLinked="1"/>
        <c:majorTickMark val="out"/>
        <c:minorTickMark val="none"/>
        <c:tickLblPos val="nextTo"/>
        <c:crossAx val="255861824"/>
        <c:crosses val="autoZero"/>
        <c:crossBetween val="midCat"/>
      </c:valAx>
      <c:valAx>
        <c:axId val="255861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5862384"/>
        <c:crosses val="autoZero"/>
        <c:crossBetween val="midCat"/>
      </c:valAx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</c:plotArea>
    <c:legend>
      <c:legendPos val="r"/>
      <c:layout>
        <c:manualLayout>
          <c:xMode val="edge"/>
          <c:yMode val="edge"/>
          <c:x val="0.12317957130358705"/>
          <c:y val="8.6508457276173789E-2"/>
          <c:w val="0.52404265091863522"/>
          <c:h val="0.19272382618839312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 sz="1200">
          <a:solidFill>
            <a:schemeClr val="dk1"/>
          </a:solidFill>
          <a:latin typeface="Times New Roman" pitchFamily="18" charset="0"/>
          <a:ea typeface="+mn-ea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416666666666664E-2"/>
          <c:y val="5.3912219305920092E-2"/>
          <c:w val="0.83787401574803144"/>
          <c:h val="0.8214581510644503"/>
        </c:manualLayout>
      </c:layout>
      <c:scatterChart>
        <c:scatterStyle val="lineMarker"/>
        <c:varyColors val="0"/>
        <c:ser>
          <c:idx val="0"/>
          <c:order val="0"/>
          <c:tx>
            <c:v>Seasonal Series</c:v>
          </c:tx>
          <c:xVal>
            <c:numRef>
              <c:f>'Seasonal &amp; Step Trend'!$A$3:$A$22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'Seasonal &amp; Step Trend'!$B$3:$B$22</c:f>
              <c:numCache>
                <c:formatCode>General</c:formatCode>
                <c:ptCount val="20"/>
                <c:pt idx="0">
                  <c:v>60</c:v>
                </c:pt>
                <c:pt idx="1">
                  <c:v>80</c:v>
                </c:pt>
                <c:pt idx="2">
                  <c:v>35</c:v>
                </c:pt>
                <c:pt idx="3">
                  <c:v>25</c:v>
                </c:pt>
                <c:pt idx="4">
                  <c:v>108</c:v>
                </c:pt>
                <c:pt idx="5">
                  <c:v>144</c:v>
                </c:pt>
                <c:pt idx="6">
                  <c:v>62.999999999999993</c:v>
                </c:pt>
                <c:pt idx="7">
                  <c:v>45</c:v>
                </c:pt>
                <c:pt idx="8">
                  <c:v>156</c:v>
                </c:pt>
                <c:pt idx="9">
                  <c:v>208</c:v>
                </c:pt>
                <c:pt idx="10">
                  <c:v>91</c:v>
                </c:pt>
                <c:pt idx="11">
                  <c:v>65</c:v>
                </c:pt>
                <c:pt idx="12">
                  <c:v>204</c:v>
                </c:pt>
                <c:pt idx="13">
                  <c:v>272</c:v>
                </c:pt>
                <c:pt idx="14">
                  <c:v>118.99999999999999</c:v>
                </c:pt>
                <c:pt idx="15">
                  <c:v>85</c:v>
                </c:pt>
                <c:pt idx="16">
                  <c:v>252</c:v>
                </c:pt>
                <c:pt idx="17">
                  <c:v>336</c:v>
                </c:pt>
                <c:pt idx="18">
                  <c:v>147</c:v>
                </c:pt>
                <c:pt idx="19">
                  <c:v>105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7CE-4954-9683-CB084AC628B8}"/>
            </c:ext>
          </c:extLst>
        </c:ser>
        <c:ser>
          <c:idx val="1"/>
          <c:order val="1"/>
          <c:tx>
            <c:v>Seasonally Adjusted Series</c:v>
          </c:tx>
          <c:xVal>
            <c:numRef>
              <c:f>'Seasonal &amp; Step Trend'!$A$3:$A$22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'Seasonal &amp; Step Trend'!$K$3:$K$22</c:f>
              <c:numCache>
                <c:formatCode>General</c:formatCode>
                <c:ptCount val="20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130</c:v>
                </c:pt>
                <c:pt idx="9">
                  <c:v>130</c:v>
                </c:pt>
                <c:pt idx="10">
                  <c:v>130</c:v>
                </c:pt>
                <c:pt idx="11">
                  <c:v>130</c:v>
                </c:pt>
                <c:pt idx="12">
                  <c:v>170</c:v>
                </c:pt>
                <c:pt idx="13">
                  <c:v>170</c:v>
                </c:pt>
                <c:pt idx="14">
                  <c:v>170</c:v>
                </c:pt>
                <c:pt idx="15">
                  <c:v>170</c:v>
                </c:pt>
                <c:pt idx="16">
                  <c:v>210</c:v>
                </c:pt>
                <c:pt idx="17">
                  <c:v>210</c:v>
                </c:pt>
                <c:pt idx="18">
                  <c:v>210</c:v>
                </c:pt>
                <c:pt idx="19">
                  <c:v>210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7CE-4954-9683-CB084AC628B8}"/>
            </c:ext>
          </c:extLst>
        </c:ser>
        <c:ser>
          <c:idx val="2"/>
          <c:order val="2"/>
          <c:tx>
            <c:v>Forecasts</c:v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star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'Seasonal &amp; Step Trend'!$A$23:$A$26</c:f>
              <c:numCache>
                <c:formatCode>General</c:formatCode>
                <c:ptCount val="4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</c:numCache>
            </c:numRef>
          </c:xVal>
          <c:yVal>
            <c:numRef>
              <c:f>'Seasonal &amp; Step Trend'!$B$23:$B$26</c:f>
              <c:numCache>
                <c:formatCode>General</c:formatCode>
                <c:ptCount val="4"/>
                <c:pt idx="0">
                  <c:v>300</c:v>
                </c:pt>
                <c:pt idx="1">
                  <c:v>400</c:v>
                </c:pt>
                <c:pt idx="2">
                  <c:v>175</c:v>
                </c:pt>
                <c:pt idx="3">
                  <c:v>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7CE-4954-9683-CB084AC628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3886544"/>
        <c:axId val="933887104"/>
      </c:scatterChart>
      <c:valAx>
        <c:axId val="933886544"/>
        <c:scaling>
          <c:orientation val="minMax"/>
          <c:max val="25"/>
        </c:scaling>
        <c:delete val="0"/>
        <c:axPos val="b"/>
        <c:numFmt formatCode="General" sourceLinked="1"/>
        <c:majorTickMark val="out"/>
        <c:minorTickMark val="none"/>
        <c:tickLblPos val="nextTo"/>
        <c:crossAx val="933887104"/>
        <c:crosses val="autoZero"/>
        <c:crossBetween val="midCat"/>
      </c:valAx>
      <c:valAx>
        <c:axId val="933887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3886544"/>
        <c:crosses val="autoZero"/>
        <c:crossBetween val="midCat"/>
      </c:valAx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</c:plotArea>
    <c:legend>
      <c:legendPos val="r"/>
      <c:layout>
        <c:manualLayout>
          <c:xMode val="edge"/>
          <c:yMode val="edge"/>
          <c:x val="0.12317957130358705"/>
          <c:y val="8.6508457276173789E-2"/>
          <c:w val="0.52404265091863522"/>
          <c:h val="0.19272382618839312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 sz="1200">
          <a:solidFill>
            <a:schemeClr val="dk1"/>
          </a:solidFill>
          <a:latin typeface="Times New Roman" pitchFamily="18" charset="0"/>
          <a:ea typeface="+mn-ea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830942365081078"/>
          <c:y val="4.3701799485861177E-2"/>
          <c:w val="0.71689605580124349"/>
          <c:h val="0.81491002570693982"/>
        </c:manualLayout>
      </c:layout>
      <c:scatterChart>
        <c:scatterStyle val="lineMarker"/>
        <c:varyColors val="0"/>
        <c:ser>
          <c:idx val="0"/>
          <c:order val="0"/>
          <c:tx>
            <c:v>Demand Data</c:v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'Exponential Smoothing'!$A$13:$A$31</c:f>
              <c:numCache>
                <c:formatCode>General</c:formatCode>
                <c:ptCount val="1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</c:numCache>
            </c:numRef>
          </c:xVal>
          <c:yVal>
            <c:numRef>
              <c:f>'Exponential Smoothing'!$B$13:$B$31</c:f>
              <c:numCache>
                <c:formatCode>General</c:formatCode>
                <c:ptCount val="19"/>
                <c:pt idx="0">
                  <c:v>210</c:v>
                </c:pt>
                <c:pt idx="1">
                  <c:v>225</c:v>
                </c:pt>
                <c:pt idx="2">
                  <c:v>240</c:v>
                </c:pt>
                <c:pt idx="3">
                  <c:v>260</c:v>
                </c:pt>
                <c:pt idx="4">
                  <c:v>270</c:v>
                </c:pt>
                <c:pt idx="5">
                  <c:v>280</c:v>
                </c:pt>
                <c:pt idx="6">
                  <c:v>300</c:v>
                </c:pt>
                <c:pt idx="7">
                  <c:v>315</c:v>
                </c:pt>
                <c:pt idx="8">
                  <c:v>335</c:v>
                </c:pt>
                <c:pt idx="9">
                  <c:v>345</c:v>
                </c:pt>
                <c:pt idx="10">
                  <c:v>365</c:v>
                </c:pt>
                <c:pt idx="11">
                  <c:v>380</c:v>
                </c:pt>
                <c:pt idx="12">
                  <c:v>400</c:v>
                </c:pt>
                <c:pt idx="13">
                  <c:v>415</c:v>
                </c:pt>
                <c:pt idx="14">
                  <c:v>435</c:v>
                </c:pt>
                <c:pt idx="15">
                  <c:v>445</c:v>
                </c:pt>
                <c:pt idx="16">
                  <c:v>465</c:v>
                </c:pt>
                <c:pt idx="17">
                  <c:v>480</c:v>
                </c:pt>
                <c:pt idx="18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1D6-4DB6-9B4B-EE3703E04819}"/>
            </c:ext>
          </c:extLst>
        </c:ser>
        <c:ser>
          <c:idx val="1"/>
          <c:order val="1"/>
          <c:tx>
            <c:v>ES Forecasts</c:v>
          </c:tx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'Exponential Smoothing'!$A$13:$A$31</c:f>
              <c:numCache>
                <c:formatCode>General</c:formatCode>
                <c:ptCount val="1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</c:numCache>
            </c:numRef>
          </c:xVal>
          <c:yVal>
            <c:numRef>
              <c:f>'Exponential Smoothing'!$C$13:$C$31</c:f>
              <c:numCache>
                <c:formatCode>General</c:formatCode>
                <c:ptCount val="19"/>
                <c:pt idx="0">
                  <c:v>200</c:v>
                </c:pt>
                <c:pt idx="1">
                  <c:v>202</c:v>
                </c:pt>
                <c:pt idx="2" formatCode="0.0">
                  <c:v>206.60000000000002</c:v>
                </c:pt>
                <c:pt idx="3" formatCode="0.0">
                  <c:v>213.28000000000003</c:v>
                </c:pt>
                <c:pt idx="4" formatCode="0.0">
                  <c:v>222.62400000000002</c:v>
                </c:pt>
                <c:pt idx="5" formatCode="0.0">
                  <c:v>232.09920000000002</c:v>
                </c:pt>
                <c:pt idx="6" formatCode="0.0">
                  <c:v>241.67936000000003</c:v>
                </c:pt>
                <c:pt idx="7" formatCode="0.0">
                  <c:v>253.34348800000004</c:v>
                </c:pt>
                <c:pt idx="8" formatCode="0.0">
                  <c:v>265.67479040000001</c:v>
                </c:pt>
                <c:pt idx="9" formatCode="0.0">
                  <c:v>279.53983232000002</c:v>
                </c:pt>
                <c:pt idx="10" formatCode="0.0">
                  <c:v>292.63186585599999</c:v>
                </c:pt>
                <c:pt idx="11" formatCode="0.0">
                  <c:v>307.10549268479997</c:v>
                </c:pt>
                <c:pt idx="12" formatCode="0.0">
                  <c:v>321.68439414783995</c:v>
                </c:pt>
                <c:pt idx="13" formatCode="0.0">
                  <c:v>337.34751531827197</c:v>
                </c:pt>
                <c:pt idx="14" formatCode="0.0">
                  <c:v>352.8780122546176</c:v>
                </c:pt>
                <c:pt idx="15" formatCode="0.0">
                  <c:v>369.3024098036941</c:v>
                </c:pt>
                <c:pt idx="16" formatCode="0.0">
                  <c:v>384.44192784295529</c:v>
                </c:pt>
                <c:pt idx="17" formatCode="0.0">
                  <c:v>400.55354227436425</c:v>
                </c:pt>
                <c:pt idx="18" formatCode="0.0">
                  <c:v>416.4428338194914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1D6-4DB6-9B4B-EE3703E048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3890464"/>
        <c:axId val="933891024"/>
      </c:scatterChart>
      <c:valAx>
        <c:axId val="933890464"/>
        <c:scaling>
          <c:orientation val="minMax"/>
          <c:max val="2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</a:p>
            </c:rich>
          </c:tx>
          <c:layout>
            <c:manualLayout>
              <c:xMode val="edge"/>
              <c:yMode val="edge"/>
              <c:x val="0.52054881566515954"/>
              <c:y val="0.928020565552699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933891024"/>
        <c:crosses val="autoZero"/>
        <c:crossBetween val="midCat"/>
        <c:majorUnit val="5"/>
      </c:valAx>
      <c:valAx>
        <c:axId val="933891024"/>
        <c:scaling>
          <c:orientation val="minMax"/>
          <c:max val="5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Data</a:t>
                </a:r>
              </a:p>
            </c:rich>
          </c:tx>
          <c:layout>
            <c:manualLayout>
              <c:xMode val="edge"/>
              <c:yMode val="edge"/>
              <c:x val="1.7123316304774962E-2"/>
              <c:y val="0.406169665809769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933890464"/>
        <c:crosses val="autoZero"/>
        <c:crossBetween val="midCat"/>
      </c:valAx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</c:plotArea>
    <c:legend>
      <c:legendPos val="r"/>
      <c:layout>
        <c:manualLayout>
          <c:xMode val="edge"/>
          <c:yMode val="edge"/>
          <c:x val="0.30137036696404007"/>
          <c:y val="0.66838046272493579"/>
          <c:w val="0.53767213196993358"/>
          <c:h val="0.1259640102827764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 sz="1200">
          <a:solidFill>
            <a:schemeClr val="dk1"/>
          </a:solidFill>
          <a:latin typeface="Times New Roman" pitchFamily="18" charset="0"/>
          <a:ea typeface="+mn-ea"/>
          <a:cs typeface="Times New Roman" pitchFamily="18" charset="0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5</xdr:row>
      <xdr:rowOff>142875</xdr:rowOff>
    </xdr:from>
    <xdr:to>
      <xdr:col>10</xdr:col>
      <xdr:colOff>161925</xdr:colOff>
      <xdr:row>19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285750</xdr:colOff>
      <xdr:row>5</xdr:row>
      <xdr:rowOff>133350</xdr:rowOff>
    </xdr:from>
    <xdr:to>
      <xdr:col>22</xdr:col>
      <xdr:colOff>257175</xdr:colOff>
      <xdr:row>19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114300</xdr:colOff>
      <xdr:row>7</xdr:row>
      <xdr:rowOff>161925</xdr:rowOff>
    </xdr:from>
    <xdr:to>
      <xdr:col>34</xdr:col>
      <xdr:colOff>828675</xdr:colOff>
      <xdr:row>21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5</xdr:row>
      <xdr:rowOff>142875</xdr:rowOff>
    </xdr:from>
    <xdr:to>
      <xdr:col>15</xdr:col>
      <xdr:colOff>133350</xdr:colOff>
      <xdr:row>19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104775</xdr:colOff>
      <xdr:row>5</xdr:row>
      <xdr:rowOff>133350</xdr:rowOff>
    </xdr:from>
    <xdr:to>
      <xdr:col>32</xdr:col>
      <xdr:colOff>171450</xdr:colOff>
      <xdr:row>19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5</xdr:row>
      <xdr:rowOff>123825</xdr:rowOff>
    </xdr:from>
    <xdr:to>
      <xdr:col>6</xdr:col>
      <xdr:colOff>190500</xdr:colOff>
      <xdr:row>19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6350</xdr:colOff>
      <xdr:row>1</xdr:row>
      <xdr:rowOff>92075</xdr:rowOff>
    </xdr:from>
    <xdr:to>
      <xdr:col>8</xdr:col>
      <xdr:colOff>603250</xdr:colOff>
      <xdr:row>15</xdr:row>
      <xdr:rowOff>34925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609600</xdr:colOff>
      <xdr:row>0</xdr:row>
      <xdr:rowOff>171450</xdr:rowOff>
    </xdr:from>
    <xdr:to>
      <xdr:col>13</xdr:col>
      <xdr:colOff>247650</xdr:colOff>
      <xdr:row>27</xdr:row>
      <xdr:rowOff>9525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134100" y="171450"/>
          <a:ext cx="2428875" cy="527685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3175</xdr:colOff>
      <xdr:row>1</xdr:row>
      <xdr:rowOff>92075</xdr:rowOff>
    </xdr:from>
    <xdr:to>
      <xdr:col>8</xdr:col>
      <xdr:colOff>600075</xdr:colOff>
      <xdr:row>15</xdr:row>
      <xdr:rowOff>34925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590550</xdr:colOff>
      <xdr:row>0</xdr:row>
      <xdr:rowOff>171450</xdr:rowOff>
    </xdr:from>
    <xdr:to>
      <xdr:col>13</xdr:col>
      <xdr:colOff>419100</xdr:colOff>
      <xdr:row>27</xdr:row>
      <xdr:rowOff>190500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6115050" y="171450"/>
          <a:ext cx="2571750" cy="545782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8</xdr:row>
      <xdr:rowOff>95250</xdr:rowOff>
    </xdr:from>
    <xdr:to>
      <xdr:col>8</xdr:col>
      <xdr:colOff>371475</xdr:colOff>
      <xdr:row>31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17464</xdr:colOff>
      <xdr:row>8</xdr:row>
      <xdr:rowOff>203993</xdr:rowOff>
    </xdr:from>
    <xdr:to>
      <xdr:col>19</xdr:col>
      <xdr:colOff>535781</xdr:colOff>
      <xdr:row>31</xdr:row>
      <xdr:rowOff>156368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158750</xdr:colOff>
      <xdr:row>6</xdr:row>
      <xdr:rowOff>184150</xdr:rowOff>
    </xdr:from>
    <xdr:to>
      <xdr:col>12</xdr:col>
      <xdr:colOff>225425</xdr:colOff>
      <xdr:row>23</xdr:row>
      <xdr:rowOff>174625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142874</xdr:colOff>
      <xdr:row>5</xdr:row>
      <xdr:rowOff>114300</xdr:rowOff>
    </xdr:from>
    <xdr:to>
      <xdr:col>13</xdr:col>
      <xdr:colOff>419099</xdr:colOff>
      <xdr:row>22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</xdr:row>
      <xdr:rowOff>57150</xdr:rowOff>
    </xdr:from>
    <xdr:to>
      <xdr:col>11</xdr:col>
      <xdr:colOff>381000</xdr:colOff>
      <xdr:row>13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57150</xdr:colOff>
      <xdr:row>48</xdr:row>
      <xdr:rowOff>104775</xdr:rowOff>
    </xdr:from>
    <xdr:to>
      <xdr:col>11</xdr:col>
      <xdr:colOff>409575</xdr:colOff>
      <xdr:row>59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2"/>
  <sheetViews>
    <sheetView tabSelected="1" workbookViewId="0">
      <selection activeCell="A2" sqref="A2"/>
    </sheetView>
  </sheetViews>
  <sheetFormatPr defaultRowHeight="15.6" x14ac:dyDescent="0.3"/>
  <cols>
    <col min="1" max="1" width="9.69921875" customWidth="1"/>
    <col min="2" max="11" width="5.59765625" customWidth="1"/>
    <col min="12" max="12" width="2.59765625" customWidth="1"/>
    <col min="13" max="13" width="9.69921875" customWidth="1"/>
    <col min="14" max="21" width="5.59765625" customWidth="1"/>
    <col min="22" max="22" width="8.69921875" customWidth="1"/>
    <col min="23" max="23" width="5.59765625" customWidth="1"/>
    <col min="24" max="24" width="2.59765625" customWidth="1"/>
    <col min="25" max="29" width="8.59765625" customWidth="1"/>
    <col min="30" max="30" width="3.09765625" customWidth="1"/>
    <col min="31" max="34" width="1.8984375" customWidth="1"/>
    <col min="35" max="35" width="12.59765625" customWidth="1"/>
  </cols>
  <sheetData>
    <row r="1" spans="1:35" x14ac:dyDescent="0.3">
      <c r="A1" s="109" t="s">
        <v>25</v>
      </c>
    </row>
    <row r="3" spans="1:35" ht="16.2" thickBot="1" x14ac:dyDescent="0.35">
      <c r="A3" t="s">
        <v>66</v>
      </c>
      <c r="M3" t="s">
        <v>70</v>
      </c>
      <c r="Y3" t="s">
        <v>72</v>
      </c>
    </row>
    <row r="4" spans="1:35" x14ac:dyDescent="0.3">
      <c r="A4" s="123" t="s">
        <v>67</v>
      </c>
      <c r="B4" s="124">
        <v>1</v>
      </c>
      <c r="C4" s="124">
        <v>2</v>
      </c>
      <c r="D4" s="124">
        <v>3</v>
      </c>
      <c r="E4" s="124">
        <v>4</v>
      </c>
      <c r="F4" s="124">
        <v>5</v>
      </c>
      <c r="G4" s="124">
        <v>6</v>
      </c>
      <c r="H4" s="124">
        <v>7</v>
      </c>
      <c r="I4" s="124">
        <v>8</v>
      </c>
      <c r="J4" s="124" t="s">
        <v>68</v>
      </c>
      <c r="K4" s="125" t="s">
        <v>69</v>
      </c>
      <c r="L4" s="2"/>
      <c r="M4" s="123" t="s">
        <v>71</v>
      </c>
      <c r="N4" s="124">
        <v>1</v>
      </c>
      <c r="O4" s="124">
        <v>2</v>
      </c>
      <c r="P4" s="124">
        <v>3</v>
      </c>
      <c r="Q4" s="124">
        <v>4</v>
      </c>
      <c r="R4" s="124">
        <v>5</v>
      </c>
      <c r="S4" s="124">
        <v>6</v>
      </c>
      <c r="T4" s="124">
        <v>7</v>
      </c>
      <c r="U4" s="124">
        <v>8</v>
      </c>
      <c r="V4" s="127" t="s">
        <v>62</v>
      </c>
      <c r="W4" s="125">
        <f>INTERCEPT(N5:U5,N4:U4)</f>
        <v>20.75</v>
      </c>
      <c r="Y4" s="123" t="s">
        <v>73</v>
      </c>
      <c r="Z4" s="124" t="s">
        <v>54</v>
      </c>
      <c r="AA4" s="124" t="s">
        <v>55</v>
      </c>
      <c r="AB4" s="128" t="s">
        <v>56</v>
      </c>
      <c r="AC4" s="128" t="s">
        <v>57</v>
      </c>
      <c r="AD4" s="129"/>
      <c r="AE4" s="124">
        <v>1</v>
      </c>
      <c r="AF4" s="124">
        <v>2</v>
      </c>
      <c r="AG4" s="124">
        <v>3</v>
      </c>
      <c r="AH4" s="124">
        <v>4</v>
      </c>
      <c r="AI4" s="113"/>
    </row>
    <row r="5" spans="1:35" x14ac:dyDescent="0.3">
      <c r="A5" s="114" t="s">
        <v>52</v>
      </c>
      <c r="B5" s="3">
        <v>24</v>
      </c>
      <c r="C5" s="3">
        <v>26</v>
      </c>
      <c r="D5" s="3">
        <v>28</v>
      </c>
      <c r="E5" s="3">
        <v>24</v>
      </c>
      <c r="F5" s="3">
        <v>29</v>
      </c>
      <c r="G5" s="3">
        <v>22</v>
      </c>
      <c r="H5" s="3">
        <v>26</v>
      </c>
      <c r="I5" s="3">
        <v>24</v>
      </c>
      <c r="J5" s="3">
        <f>AVERAGE(G5:I5)</f>
        <v>24</v>
      </c>
      <c r="K5" s="126">
        <f>AVERAGE(E5:I5)</f>
        <v>25</v>
      </c>
      <c r="L5" s="2"/>
      <c r="M5" s="114" t="s">
        <v>52</v>
      </c>
      <c r="N5" s="3">
        <v>24</v>
      </c>
      <c r="O5" s="3">
        <v>27</v>
      </c>
      <c r="P5" s="3">
        <v>29</v>
      </c>
      <c r="Q5" s="122">
        <v>33</v>
      </c>
      <c r="R5" s="122">
        <v>36</v>
      </c>
      <c r="S5" s="122">
        <v>38</v>
      </c>
      <c r="T5" s="122">
        <v>42</v>
      </c>
      <c r="U5" s="122">
        <v>45</v>
      </c>
      <c r="V5" s="110" t="s">
        <v>63</v>
      </c>
      <c r="W5" s="126">
        <f>SLOPE(N5:U5,N4:U4)</f>
        <v>3</v>
      </c>
      <c r="Y5" s="114" t="s">
        <v>58</v>
      </c>
      <c r="Z5" s="3">
        <v>26</v>
      </c>
      <c r="AA5" s="3">
        <v>33</v>
      </c>
      <c r="AB5" s="3">
        <v>44</v>
      </c>
      <c r="AC5" s="122">
        <v>54</v>
      </c>
      <c r="AD5" s="9"/>
      <c r="AE5" s="122">
        <v>5</v>
      </c>
      <c r="AF5" s="122">
        <v>6</v>
      </c>
      <c r="AG5" s="122">
        <v>7</v>
      </c>
      <c r="AH5" s="122">
        <v>8</v>
      </c>
      <c r="AI5" s="118"/>
    </row>
    <row r="6" spans="1:35" x14ac:dyDescent="0.3">
      <c r="A6" s="116"/>
      <c r="B6" s="9"/>
      <c r="C6" s="9"/>
      <c r="D6" s="9"/>
      <c r="E6" s="9"/>
      <c r="F6" s="9"/>
      <c r="G6" s="9"/>
      <c r="H6" s="9"/>
      <c r="I6" s="9"/>
      <c r="J6" s="9"/>
      <c r="K6" s="115"/>
      <c r="L6" s="2"/>
      <c r="M6" s="116"/>
      <c r="N6" s="9"/>
      <c r="O6" s="9"/>
      <c r="P6" s="9"/>
      <c r="Q6" s="9"/>
      <c r="R6" s="9"/>
      <c r="S6" s="9"/>
      <c r="T6" s="9"/>
      <c r="U6" s="9"/>
      <c r="V6" s="9"/>
      <c r="W6" s="115"/>
      <c r="X6" s="2"/>
      <c r="Y6" s="114" t="s">
        <v>59</v>
      </c>
      <c r="Z6" s="3">
        <v>24</v>
      </c>
      <c r="AA6" s="3">
        <v>35</v>
      </c>
      <c r="AB6" s="3">
        <v>42</v>
      </c>
      <c r="AC6" s="122">
        <v>56</v>
      </c>
      <c r="AD6" s="9"/>
      <c r="AE6" s="9"/>
      <c r="AF6" s="36"/>
      <c r="AG6" s="36"/>
      <c r="AH6" s="36"/>
      <c r="AI6" s="118"/>
    </row>
    <row r="7" spans="1:35" x14ac:dyDescent="0.3">
      <c r="A7" s="116"/>
      <c r="B7" s="9"/>
      <c r="C7" s="9"/>
      <c r="D7" s="9"/>
      <c r="E7" s="9"/>
      <c r="F7" s="9"/>
      <c r="G7" s="9"/>
      <c r="H7" s="9"/>
      <c r="I7" s="9"/>
      <c r="J7" s="9"/>
      <c r="K7" s="115"/>
      <c r="L7" s="2"/>
      <c r="M7" s="116"/>
      <c r="N7" s="9"/>
      <c r="O7" s="9"/>
      <c r="P7" s="36"/>
      <c r="Q7" s="36"/>
      <c r="R7" s="36"/>
      <c r="S7" s="36"/>
      <c r="T7" s="36"/>
      <c r="U7" s="36"/>
      <c r="V7" s="36"/>
      <c r="W7" s="118"/>
      <c r="Y7" s="114" t="s">
        <v>11</v>
      </c>
      <c r="Z7" s="3">
        <f>AVERAGE(Z5:Z6)</f>
        <v>25</v>
      </c>
      <c r="AA7" s="3">
        <f t="shared" ref="AA7:AC7" si="0">AVERAGE(AA5:AA6)</f>
        <v>34</v>
      </c>
      <c r="AB7" s="3">
        <f t="shared" si="0"/>
        <v>43</v>
      </c>
      <c r="AC7" s="3">
        <f t="shared" si="0"/>
        <v>55</v>
      </c>
      <c r="AD7" s="9"/>
      <c r="AE7" s="9"/>
      <c r="AF7" s="36"/>
      <c r="AG7" s="36"/>
      <c r="AH7" s="36"/>
      <c r="AI7" s="118"/>
    </row>
    <row r="8" spans="1:35" x14ac:dyDescent="0.3">
      <c r="A8" s="116"/>
      <c r="B8" s="9"/>
      <c r="C8" s="9"/>
      <c r="D8" s="9"/>
      <c r="E8" s="9"/>
      <c r="F8" s="9"/>
      <c r="G8" s="9"/>
      <c r="H8" s="9"/>
      <c r="I8" s="9"/>
      <c r="J8" s="9"/>
      <c r="K8" s="115"/>
      <c r="L8" s="2"/>
      <c r="M8" s="116"/>
      <c r="N8" s="9"/>
      <c r="O8" s="9"/>
      <c r="P8" s="36"/>
      <c r="Q8" s="36"/>
      <c r="R8" s="36"/>
      <c r="S8" s="36"/>
      <c r="T8" s="36"/>
      <c r="U8" s="36"/>
      <c r="V8" s="36"/>
      <c r="W8" s="118"/>
      <c r="Y8" s="116"/>
      <c r="Z8" s="9"/>
      <c r="AA8" s="9"/>
      <c r="AB8" s="9"/>
      <c r="AC8" s="9"/>
      <c r="AD8" s="9"/>
      <c r="AE8" s="9"/>
      <c r="AF8" s="36"/>
      <c r="AG8" s="36"/>
      <c r="AH8" s="36"/>
      <c r="AI8" s="118"/>
    </row>
    <row r="9" spans="1:35" x14ac:dyDescent="0.3">
      <c r="A9" s="116"/>
      <c r="B9" s="9"/>
      <c r="C9" s="9"/>
      <c r="D9" s="9"/>
      <c r="E9" s="9"/>
      <c r="F9" s="9"/>
      <c r="G9" s="9"/>
      <c r="H9" s="9"/>
      <c r="I9" s="9"/>
      <c r="J9" s="9"/>
      <c r="K9" s="115"/>
      <c r="L9" s="2"/>
      <c r="M9" s="116"/>
      <c r="N9" s="9"/>
      <c r="O9" s="9"/>
      <c r="P9" s="36"/>
      <c r="Q9" s="36"/>
      <c r="R9" s="36"/>
      <c r="S9" s="36"/>
      <c r="T9" s="36"/>
      <c r="U9" s="36"/>
      <c r="V9" s="36"/>
      <c r="W9" s="118"/>
      <c r="Y9" s="116"/>
      <c r="Z9" s="36"/>
      <c r="AA9" s="36"/>
      <c r="AB9" s="36"/>
      <c r="AC9" s="36"/>
      <c r="AD9" s="9"/>
      <c r="AE9" s="9"/>
      <c r="AF9" s="36"/>
      <c r="AG9" s="36"/>
      <c r="AH9" s="36"/>
      <c r="AI9" s="118"/>
    </row>
    <row r="10" spans="1:35" x14ac:dyDescent="0.3">
      <c r="A10" s="116"/>
      <c r="B10" s="9"/>
      <c r="C10" s="9"/>
      <c r="D10" s="9"/>
      <c r="E10" s="9"/>
      <c r="F10" s="9"/>
      <c r="G10" s="9"/>
      <c r="H10" s="9"/>
      <c r="I10" s="9"/>
      <c r="J10" s="9"/>
      <c r="K10" s="115"/>
      <c r="L10" s="2"/>
      <c r="M10" s="116"/>
      <c r="N10" s="9"/>
      <c r="O10" s="9"/>
      <c r="P10" s="36"/>
      <c r="Q10" s="36"/>
      <c r="R10" s="36"/>
      <c r="S10" s="36"/>
      <c r="T10" s="36"/>
      <c r="U10" s="36"/>
      <c r="V10" s="36"/>
      <c r="W10" s="118"/>
      <c r="Y10" s="116"/>
      <c r="Z10" s="36"/>
      <c r="AA10" s="36"/>
      <c r="AB10" s="36"/>
      <c r="AC10" s="36"/>
      <c r="AD10" s="9"/>
      <c r="AE10" s="9"/>
      <c r="AF10" s="36"/>
      <c r="AG10" s="36"/>
      <c r="AH10" s="36"/>
      <c r="AI10" s="118"/>
    </row>
    <row r="11" spans="1:35" x14ac:dyDescent="0.3">
      <c r="A11" s="116"/>
      <c r="B11" s="9"/>
      <c r="C11" s="9"/>
      <c r="D11" s="9"/>
      <c r="E11" s="9"/>
      <c r="F11" s="9"/>
      <c r="G11" s="9"/>
      <c r="H11" s="9"/>
      <c r="I11" s="9"/>
      <c r="J11" s="9"/>
      <c r="K11" s="115"/>
      <c r="L11" s="2"/>
      <c r="M11" s="116"/>
      <c r="N11" s="9"/>
      <c r="O11" s="9"/>
      <c r="P11" s="36"/>
      <c r="Q11" s="36"/>
      <c r="R11" s="36"/>
      <c r="S11" s="36"/>
      <c r="T11" s="36"/>
      <c r="U11" s="36"/>
      <c r="V11" s="36"/>
      <c r="W11" s="118"/>
      <c r="Y11" s="116"/>
      <c r="Z11" s="9"/>
      <c r="AA11" s="9"/>
      <c r="AB11" s="9"/>
      <c r="AC11" s="9"/>
      <c r="AD11" s="9"/>
      <c r="AE11" s="9"/>
      <c r="AF11" s="36"/>
      <c r="AG11" s="36"/>
      <c r="AH11" s="36"/>
      <c r="AI11" s="118"/>
    </row>
    <row r="12" spans="1:35" x14ac:dyDescent="0.3">
      <c r="A12" s="116"/>
      <c r="B12" s="9"/>
      <c r="C12" s="9"/>
      <c r="D12" s="9"/>
      <c r="E12" s="9"/>
      <c r="F12" s="9"/>
      <c r="G12" s="9"/>
      <c r="H12" s="9"/>
      <c r="I12" s="9"/>
      <c r="J12" s="9"/>
      <c r="K12" s="115"/>
      <c r="L12" s="2"/>
      <c r="M12" s="116"/>
      <c r="N12" s="9"/>
      <c r="O12" s="9"/>
      <c r="P12" s="36"/>
      <c r="Q12" s="36"/>
      <c r="R12" s="36"/>
      <c r="S12" s="36"/>
      <c r="T12" s="36"/>
      <c r="U12" s="36"/>
      <c r="V12" s="36"/>
      <c r="W12" s="118"/>
      <c r="Y12" s="116"/>
      <c r="Z12" s="9"/>
      <c r="AA12" s="9"/>
      <c r="AB12" s="9"/>
      <c r="AC12" s="9"/>
      <c r="AD12" s="9"/>
      <c r="AE12" s="9"/>
      <c r="AF12" s="36"/>
      <c r="AG12" s="36"/>
      <c r="AH12" s="36"/>
      <c r="AI12" s="118"/>
    </row>
    <row r="13" spans="1:35" x14ac:dyDescent="0.3">
      <c r="A13" s="116"/>
      <c r="B13" s="9"/>
      <c r="C13" s="9"/>
      <c r="D13" s="9"/>
      <c r="E13" s="9"/>
      <c r="F13" s="9"/>
      <c r="G13" s="9"/>
      <c r="H13" s="9"/>
      <c r="I13" s="9"/>
      <c r="J13" s="9"/>
      <c r="K13" s="115"/>
      <c r="L13" s="2"/>
      <c r="M13" s="116"/>
      <c r="N13" s="9"/>
      <c r="O13" s="9"/>
      <c r="P13" s="36"/>
      <c r="Q13" s="36"/>
      <c r="R13" s="36"/>
      <c r="S13" s="36"/>
      <c r="T13" s="36"/>
      <c r="U13" s="36"/>
      <c r="V13" s="36"/>
      <c r="W13" s="118"/>
      <c r="Y13" s="116"/>
      <c r="Z13" s="9"/>
      <c r="AA13" s="9"/>
      <c r="AB13" s="9"/>
      <c r="AC13" s="9"/>
      <c r="AD13" s="9"/>
      <c r="AE13" s="9"/>
      <c r="AF13" s="36"/>
      <c r="AG13" s="36"/>
      <c r="AH13" s="36"/>
      <c r="AI13" s="118"/>
    </row>
    <row r="14" spans="1:35" x14ac:dyDescent="0.3">
      <c r="A14" s="116"/>
      <c r="B14" s="9"/>
      <c r="C14" s="9"/>
      <c r="D14" s="9"/>
      <c r="E14" s="9"/>
      <c r="F14" s="9"/>
      <c r="G14" s="9"/>
      <c r="H14" s="9"/>
      <c r="I14" s="9"/>
      <c r="J14" s="9"/>
      <c r="K14" s="115"/>
      <c r="L14" s="2"/>
      <c r="M14" s="116"/>
      <c r="N14" s="9"/>
      <c r="O14" s="9"/>
      <c r="P14" s="36"/>
      <c r="Q14" s="36"/>
      <c r="R14" s="36"/>
      <c r="S14" s="36"/>
      <c r="T14" s="36"/>
      <c r="U14" s="36"/>
      <c r="V14" s="36"/>
      <c r="W14" s="118"/>
      <c r="Y14" s="116"/>
      <c r="Z14" s="9"/>
      <c r="AA14" s="9"/>
      <c r="AB14" s="9"/>
      <c r="AC14" s="9"/>
      <c r="AD14" s="9"/>
      <c r="AE14" s="9"/>
      <c r="AF14" s="36"/>
      <c r="AG14" s="36"/>
      <c r="AH14" s="36"/>
      <c r="AI14" s="118"/>
    </row>
    <row r="15" spans="1:35" x14ac:dyDescent="0.3">
      <c r="A15" s="116"/>
      <c r="B15" s="9"/>
      <c r="C15" s="9"/>
      <c r="D15" s="9"/>
      <c r="E15" s="9"/>
      <c r="F15" s="9"/>
      <c r="G15" s="9"/>
      <c r="H15" s="9"/>
      <c r="I15" s="9"/>
      <c r="J15" s="9"/>
      <c r="K15" s="115"/>
      <c r="L15" s="2"/>
      <c r="M15" s="116"/>
      <c r="N15" s="9"/>
      <c r="O15" s="9"/>
      <c r="P15" s="36"/>
      <c r="Q15" s="36"/>
      <c r="R15" s="36"/>
      <c r="S15" s="36"/>
      <c r="T15" s="36"/>
      <c r="U15" s="36"/>
      <c r="V15" s="36"/>
      <c r="W15" s="118"/>
      <c r="Y15" s="116"/>
      <c r="Z15" s="9"/>
      <c r="AA15" s="9"/>
      <c r="AB15" s="9"/>
      <c r="AC15" s="9"/>
      <c r="AD15" s="9"/>
      <c r="AE15" s="9"/>
      <c r="AF15" s="36"/>
      <c r="AG15" s="36"/>
      <c r="AH15" s="36"/>
      <c r="AI15" s="118"/>
    </row>
    <row r="16" spans="1:35" x14ac:dyDescent="0.3">
      <c r="A16" s="116"/>
      <c r="B16" s="9"/>
      <c r="C16" s="9"/>
      <c r="D16" s="9"/>
      <c r="E16" s="9"/>
      <c r="F16" s="9"/>
      <c r="G16" s="9"/>
      <c r="H16" s="9"/>
      <c r="I16" s="9"/>
      <c r="J16" s="9"/>
      <c r="K16" s="115"/>
      <c r="L16" s="2"/>
      <c r="M16" s="116"/>
      <c r="N16" s="9"/>
      <c r="O16" s="9"/>
      <c r="P16" s="36"/>
      <c r="Q16" s="36"/>
      <c r="R16" s="36"/>
      <c r="S16" s="36"/>
      <c r="T16" s="36"/>
      <c r="U16" s="36"/>
      <c r="V16" s="36"/>
      <c r="W16" s="118"/>
      <c r="Y16" s="116"/>
      <c r="Z16" s="9"/>
      <c r="AA16" s="9"/>
      <c r="AB16" s="9"/>
      <c r="AC16" s="9"/>
      <c r="AD16" s="9"/>
      <c r="AE16" s="9"/>
      <c r="AF16" s="36"/>
      <c r="AG16" s="36"/>
      <c r="AH16" s="36"/>
      <c r="AI16" s="118"/>
    </row>
    <row r="17" spans="1:35" x14ac:dyDescent="0.3">
      <c r="A17" s="116"/>
      <c r="B17" s="9"/>
      <c r="C17" s="9"/>
      <c r="D17" s="9"/>
      <c r="E17" s="9"/>
      <c r="F17" s="9"/>
      <c r="G17" s="9"/>
      <c r="H17" s="9"/>
      <c r="I17" s="9"/>
      <c r="J17" s="9"/>
      <c r="K17" s="115"/>
      <c r="L17" s="2"/>
      <c r="M17" s="116"/>
      <c r="N17" s="9"/>
      <c r="O17" s="9"/>
      <c r="P17" s="36"/>
      <c r="Q17" s="36"/>
      <c r="R17" s="36"/>
      <c r="S17" s="36"/>
      <c r="T17" s="36"/>
      <c r="U17" s="36"/>
      <c r="V17" s="36"/>
      <c r="W17" s="118"/>
      <c r="Y17" s="116"/>
      <c r="Z17" s="9"/>
      <c r="AA17" s="9"/>
      <c r="AB17" s="9"/>
      <c r="AC17" s="9"/>
      <c r="AD17" s="9"/>
      <c r="AE17" s="9"/>
      <c r="AF17" s="36"/>
      <c r="AG17" s="36"/>
      <c r="AH17" s="36"/>
      <c r="AI17" s="118"/>
    </row>
    <row r="18" spans="1:35" x14ac:dyDescent="0.3">
      <c r="A18" s="116"/>
      <c r="B18" s="9"/>
      <c r="C18" s="9"/>
      <c r="D18" s="9"/>
      <c r="E18" s="9"/>
      <c r="F18" s="9"/>
      <c r="G18" s="9"/>
      <c r="H18" s="9"/>
      <c r="I18" s="9"/>
      <c r="J18" s="9"/>
      <c r="K18" s="115"/>
      <c r="L18" s="2"/>
      <c r="M18" s="116"/>
      <c r="N18" s="9"/>
      <c r="O18" s="9"/>
      <c r="P18" s="36"/>
      <c r="Q18" s="36"/>
      <c r="R18" s="36"/>
      <c r="S18" s="36"/>
      <c r="T18" s="36"/>
      <c r="U18" s="36"/>
      <c r="V18" s="36"/>
      <c r="W18" s="118"/>
      <c r="Y18" s="116"/>
      <c r="Z18" s="9"/>
      <c r="AA18" s="9"/>
      <c r="AB18" s="9"/>
      <c r="AC18" s="9"/>
      <c r="AD18" s="9"/>
      <c r="AE18" s="9"/>
      <c r="AF18" s="36"/>
      <c r="AG18" s="36"/>
      <c r="AH18" s="36"/>
      <c r="AI18" s="118"/>
    </row>
    <row r="19" spans="1:35" x14ac:dyDescent="0.3">
      <c r="A19" s="116"/>
      <c r="B19" s="9"/>
      <c r="C19" s="9"/>
      <c r="D19" s="9"/>
      <c r="E19" s="9"/>
      <c r="F19" s="9"/>
      <c r="G19" s="9"/>
      <c r="H19" s="9"/>
      <c r="I19" s="9"/>
      <c r="J19" s="9"/>
      <c r="K19" s="115"/>
      <c r="L19" s="2"/>
      <c r="M19" s="116"/>
      <c r="N19" s="9"/>
      <c r="O19" s="9"/>
      <c r="P19" s="36"/>
      <c r="Q19" s="36"/>
      <c r="R19" s="36"/>
      <c r="S19" s="36"/>
      <c r="T19" s="36"/>
      <c r="U19" s="36"/>
      <c r="V19" s="36"/>
      <c r="W19" s="118"/>
      <c r="Y19" s="116"/>
      <c r="Z19" s="9"/>
      <c r="AA19" s="9"/>
      <c r="AB19" s="9"/>
      <c r="AC19" s="9"/>
      <c r="AD19" s="9"/>
      <c r="AE19" s="9"/>
      <c r="AF19" s="36"/>
      <c r="AG19" s="36"/>
      <c r="AH19" s="36"/>
      <c r="AI19" s="118"/>
    </row>
    <row r="20" spans="1:35" ht="16.2" thickBot="1" x14ac:dyDescent="0.35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1"/>
      <c r="M20" s="119"/>
      <c r="N20" s="120"/>
      <c r="O20" s="120"/>
      <c r="P20" s="120"/>
      <c r="Q20" s="120"/>
      <c r="R20" s="120"/>
      <c r="S20" s="120"/>
      <c r="T20" s="120"/>
      <c r="U20" s="120"/>
      <c r="V20" s="120"/>
      <c r="W20" s="121"/>
      <c r="Y20" s="116"/>
      <c r="Z20" s="9"/>
      <c r="AA20" s="9"/>
      <c r="AB20" s="9"/>
      <c r="AC20" s="9"/>
      <c r="AD20" s="9"/>
      <c r="AE20" s="9"/>
      <c r="AF20" s="36"/>
      <c r="AG20" s="36"/>
      <c r="AH20" s="36"/>
      <c r="AI20" s="118"/>
    </row>
    <row r="21" spans="1:35" x14ac:dyDescent="0.3">
      <c r="Y21" s="116"/>
      <c r="Z21" s="9"/>
      <c r="AA21" s="9"/>
      <c r="AB21" s="9"/>
      <c r="AC21" s="9"/>
      <c r="AD21" s="9"/>
      <c r="AE21" s="9"/>
      <c r="AF21" s="36"/>
      <c r="AG21" s="36"/>
      <c r="AH21" s="36"/>
      <c r="AI21" s="118"/>
    </row>
    <row r="22" spans="1:35" ht="16.2" thickBot="1" x14ac:dyDescent="0.35">
      <c r="Y22" s="130"/>
      <c r="Z22" s="131"/>
      <c r="AA22" s="131"/>
      <c r="AB22" s="131"/>
      <c r="AC22" s="131"/>
      <c r="AD22" s="131"/>
      <c r="AE22" s="131"/>
      <c r="AF22" s="120"/>
      <c r="AG22" s="120"/>
      <c r="AH22" s="120"/>
      <c r="AI22" s="121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77"/>
  <sheetViews>
    <sheetView zoomScaleNormal="100" workbookViewId="0">
      <selection activeCell="O8" sqref="O8"/>
    </sheetView>
  </sheetViews>
  <sheetFormatPr defaultColWidth="9" defaultRowHeight="13.2" x14ac:dyDescent="0.25"/>
  <cols>
    <col min="1" max="2" width="9" style="39"/>
    <col min="3" max="3" width="8.5" style="39" customWidth="1"/>
    <col min="4" max="4" width="8.3984375" style="39" customWidth="1"/>
    <col min="5" max="16384" width="9" style="39"/>
  </cols>
  <sheetData>
    <row r="1" spans="1:8" ht="15.6" x14ac:dyDescent="0.3">
      <c r="A1" s="38" t="s">
        <v>25</v>
      </c>
    </row>
    <row r="2" spans="1:8" ht="17.399999999999999" x14ac:dyDescent="0.3">
      <c r="D2" s="40" t="s">
        <v>23</v>
      </c>
      <c r="H2" s="40" t="s">
        <v>0</v>
      </c>
    </row>
    <row r="4" spans="1:8" ht="13.8" thickBot="1" x14ac:dyDescent="0.3">
      <c r="A4" s="42" t="s">
        <v>26</v>
      </c>
      <c r="C4" s="41" t="s">
        <v>2</v>
      </c>
    </row>
    <row r="5" spans="1:8" ht="13.8" thickBot="1" x14ac:dyDescent="0.3">
      <c r="A5" s="45" t="s">
        <v>29</v>
      </c>
      <c r="B5" s="43" t="s">
        <v>27</v>
      </c>
      <c r="C5" s="44" t="s">
        <v>28</v>
      </c>
    </row>
    <row r="6" spans="1:8" x14ac:dyDescent="0.25">
      <c r="A6" s="46">
        <v>1</v>
      </c>
      <c r="B6" s="46">
        <v>264</v>
      </c>
    </row>
    <row r="7" spans="1:8" x14ac:dyDescent="0.25">
      <c r="A7" s="47">
        <f>1+A6</f>
        <v>2</v>
      </c>
      <c r="B7" s="47">
        <v>322</v>
      </c>
    </row>
    <row r="8" spans="1:8" x14ac:dyDescent="0.25">
      <c r="A8" s="47">
        <f t="shared" ref="A8:A65" si="0">1+A7</f>
        <v>3</v>
      </c>
      <c r="B8" s="47">
        <v>384</v>
      </c>
    </row>
    <row r="9" spans="1:8" x14ac:dyDescent="0.25">
      <c r="A9" s="47">
        <f t="shared" si="0"/>
        <v>4</v>
      </c>
      <c r="B9" s="47">
        <v>150</v>
      </c>
    </row>
    <row r="10" spans="1:8" x14ac:dyDescent="0.25">
      <c r="A10" s="47">
        <f t="shared" si="0"/>
        <v>5</v>
      </c>
      <c r="B10" s="47">
        <v>182</v>
      </c>
      <c r="D10" s="41" t="s">
        <v>12</v>
      </c>
    </row>
    <row r="11" spans="1:8" x14ac:dyDescent="0.25">
      <c r="A11" s="47">
        <f t="shared" si="0"/>
        <v>6</v>
      </c>
      <c r="B11" s="47">
        <v>243</v>
      </c>
      <c r="D11" s="48" t="s">
        <v>30</v>
      </c>
    </row>
    <row r="12" spans="1:8" x14ac:dyDescent="0.25">
      <c r="A12" s="47">
        <f t="shared" si="0"/>
        <v>7</v>
      </c>
      <c r="B12" s="47">
        <v>224</v>
      </c>
      <c r="C12" s="49">
        <f>(SUM(B7:B17)+0.5*(B18+B6))/12</f>
        <v>279.33333333333331</v>
      </c>
      <c r="D12" s="50">
        <f>B12/C12</f>
        <v>0.80190930787589509</v>
      </c>
    </row>
    <row r="13" spans="1:8" x14ac:dyDescent="0.25">
      <c r="A13" s="47">
        <f t="shared" si="0"/>
        <v>8</v>
      </c>
      <c r="B13" s="47">
        <v>145</v>
      </c>
      <c r="C13" s="49">
        <f t="shared" ref="C13:C59" si="1">(SUM(B8:B18)+0.5*(B19+B7))/12</f>
        <v>292.33333333333331</v>
      </c>
      <c r="D13" s="50">
        <f t="shared" ref="D13:D59" si="2">B13/C13</f>
        <v>0.49600912200684155</v>
      </c>
    </row>
    <row r="14" spans="1:8" x14ac:dyDescent="0.25">
      <c r="A14" s="47">
        <f t="shared" si="0"/>
        <v>9</v>
      </c>
      <c r="B14" s="47">
        <v>120</v>
      </c>
      <c r="C14" s="49">
        <f t="shared" si="1"/>
        <v>307.33333333333331</v>
      </c>
      <c r="D14" s="50">
        <f t="shared" si="2"/>
        <v>0.39045553145336226</v>
      </c>
    </row>
    <row r="15" spans="1:8" x14ac:dyDescent="0.25">
      <c r="A15" s="47">
        <f t="shared" si="0"/>
        <v>10</v>
      </c>
      <c r="B15" s="47">
        <v>434</v>
      </c>
      <c r="C15" s="49">
        <f t="shared" si="1"/>
        <v>318.33333333333331</v>
      </c>
      <c r="D15" s="50">
        <f t="shared" si="2"/>
        <v>1.3633507853403142</v>
      </c>
      <c r="E15" s="42" t="s">
        <v>31</v>
      </c>
      <c r="F15" s="42"/>
      <c r="G15" s="42"/>
    </row>
    <row r="16" spans="1:8" x14ac:dyDescent="0.25">
      <c r="A16" s="47">
        <f t="shared" si="0"/>
        <v>11</v>
      </c>
      <c r="B16" s="47">
        <v>416</v>
      </c>
      <c r="C16" s="49">
        <f t="shared" si="1"/>
        <v>324.83333333333331</v>
      </c>
      <c r="D16" s="50">
        <f t="shared" si="2"/>
        <v>1.2806567470497692</v>
      </c>
      <c r="E16" s="51" t="s">
        <v>32</v>
      </c>
      <c r="F16" s="47">
        <f>INTERCEPT(C12:C59,A12:A59)</f>
        <v>212.01302648719042</v>
      </c>
      <c r="G16" s="47">
        <v>212</v>
      </c>
    </row>
    <row r="17" spans="1:12" x14ac:dyDescent="0.25">
      <c r="A17" s="47">
        <f t="shared" si="0"/>
        <v>12</v>
      </c>
      <c r="B17" s="47">
        <v>396</v>
      </c>
      <c r="C17" s="49">
        <f t="shared" si="1"/>
        <v>332.83333333333331</v>
      </c>
      <c r="D17" s="50">
        <f t="shared" si="2"/>
        <v>1.1897846770155234</v>
      </c>
      <c r="E17" s="51" t="s">
        <v>10</v>
      </c>
      <c r="F17" s="52">
        <f>SLOPE(C12:C59,A12:A59)</f>
        <v>9.9339991315675231</v>
      </c>
      <c r="G17" s="47">
        <v>10</v>
      </c>
    </row>
    <row r="18" spans="1:12" x14ac:dyDescent="0.25">
      <c r="A18" s="47">
        <f t="shared" si="0"/>
        <v>13</v>
      </c>
      <c r="B18" s="47">
        <v>408</v>
      </c>
      <c r="C18" s="49">
        <f t="shared" si="1"/>
        <v>341.33333333333331</v>
      </c>
      <c r="D18" s="50">
        <f t="shared" si="2"/>
        <v>1.1953125</v>
      </c>
    </row>
    <row r="19" spans="1:12" x14ac:dyDescent="0.25">
      <c r="A19" s="47">
        <f t="shared" si="0"/>
        <v>14</v>
      </c>
      <c r="B19" s="47">
        <v>490</v>
      </c>
      <c r="C19" s="49">
        <f t="shared" si="1"/>
        <v>347.83333333333331</v>
      </c>
      <c r="D19" s="50">
        <f t="shared" si="2"/>
        <v>1.4087206516530906</v>
      </c>
      <c r="E19" s="42" t="s">
        <v>33</v>
      </c>
      <c r="F19" s="53"/>
      <c r="G19" s="53"/>
    </row>
    <row r="20" spans="1:12" ht="13.8" thickBot="1" x14ac:dyDescent="0.3">
      <c r="A20" s="47">
        <f t="shared" si="0"/>
        <v>15</v>
      </c>
      <c r="B20" s="47">
        <v>576</v>
      </c>
      <c r="C20" s="49">
        <f t="shared" si="1"/>
        <v>352.33333333333331</v>
      </c>
      <c r="D20" s="50">
        <f t="shared" si="2"/>
        <v>1.6348155156102178</v>
      </c>
      <c r="E20" s="41" t="s">
        <v>29</v>
      </c>
      <c r="F20" s="41" t="s">
        <v>11</v>
      </c>
      <c r="G20" s="41" t="s">
        <v>12</v>
      </c>
    </row>
    <row r="21" spans="1:12" x14ac:dyDescent="0.25">
      <c r="A21" s="47">
        <f t="shared" si="0"/>
        <v>16</v>
      </c>
      <c r="B21" s="47">
        <v>222</v>
      </c>
      <c r="C21" s="49">
        <f t="shared" si="1"/>
        <v>361.33333333333331</v>
      </c>
      <c r="D21" s="50">
        <f t="shared" si="2"/>
        <v>0.61439114391143912</v>
      </c>
      <c r="E21" s="54">
        <v>1</v>
      </c>
      <c r="F21" s="55">
        <f t="shared" ref="F21:F26" si="3">AVERAGE(I21:L21)</f>
        <v>1.1967026573770601</v>
      </c>
      <c r="G21" s="56">
        <f>F21</f>
        <v>1.1967026573770601</v>
      </c>
      <c r="H21" s="57"/>
      <c r="I21" s="52">
        <v>1.1953125</v>
      </c>
      <c r="J21" s="52">
        <v>1.1965317919075145</v>
      </c>
      <c r="K21" s="52">
        <v>1.1972477064220182</v>
      </c>
      <c r="L21" s="52">
        <v>1.1977186311787071</v>
      </c>
    </row>
    <row r="22" spans="1:12" x14ac:dyDescent="0.25">
      <c r="A22" s="47">
        <f t="shared" si="0"/>
        <v>17</v>
      </c>
      <c r="B22" s="47">
        <v>266</v>
      </c>
      <c r="C22" s="49">
        <f t="shared" si="1"/>
        <v>374.83333333333331</v>
      </c>
      <c r="D22" s="50">
        <f t="shared" si="2"/>
        <v>0.70964873277012008</v>
      </c>
      <c r="E22" s="58">
        <v>2</v>
      </c>
      <c r="F22" s="52">
        <f t="shared" si="3"/>
        <v>1.4061625032222538</v>
      </c>
      <c r="G22" s="59">
        <f t="shared" ref="G22:G32" si="4">F22</f>
        <v>1.4061625032222538</v>
      </c>
      <c r="H22" s="41"/>
      <c r="I22" s="52">
        <v>1.4087206516530906</v>
      </c>
      <c r="J22" s="52">
        <v>1.4064837905236909</v>
      </c>
      <c r="K22" s="52">
        <v>1.4051601927984121</v>
      </c>
      <c r="L22" s="52">
        <v>1.4042853779138214</v>
      </c>
    </row>
    <row r="23" spans="1:12" x14ac:dyDescent="0.25">
      <c r="A23" s="47">
        <f t="shared" si="0"/>
        <v>18</v>
      </c>
      <c r="B23" s="47">
        <v>351</v>
      </c>
      <c r="C23" s="49">
        <f t="shared" si="1"/>
        <v>387.33333333333331</v>
      </c>
      <c r="D23" s="50">
        <f t="shared" si="2"/>
        <v>0.90619621342512913</v>
      </c>
      <c r="E23" s="58">
        <v>3</v>
      </c>
      <c r="F23" s="52">
        <f t="shared" si="3"/>
        <v>1.6246788345431733</v>
      </c>
      <c r="G23" s="59">
        <f t="shared" si="4"/>
        <v>1.6246788345431733</v>
      </c>
      <c r="H23" s="41"/>
      <c r="I23" s="52">
        <v>1.6348155156102178</v>
      </c>
      <c r="J23" s="52">
        <v>1.6259703599153141</v>
      </c>
      <c r="K23" s="52">
        <v>1.6207090602138434</v>
      </c>
      <c r="L23" s="52">
        <v>1.6172204024333177</v>
      </c>
    </row>
    <row r="24" spans="1:12" x14ac:dyDescent="0.25">
      <c r="A24" s="47">
        <f t="shared" si="0"/>
        <v>19</v>
      </c>
      <c r="B24" s="47">
        <v>320</v>
      </c>
      <c r="C24" s="49">
        <f t="shared" si="1"/>
        <v>399.33333333333331</v>
      </c>
      <c r="D24" s="50">
        <f t="shared" si="2"/>
        <v>0.80133555926544242</v>
      </c>
      <c r="E24" s="58">
        <v>4</v>
      </c>
      <c r="F24" s="52">
        <f t="shared" si="3"/>
        <v>0.61026269764510932</v>
      </c>
      <c r="G24" s="59">
        <f t="shared" si="4"/>
        <v>0.61026269764510932</v>
      </c>
      <c r="H24" s="41"/>
      <c r="I24" s="52">
        <v>0.61439114391143912</v>
      </c>
      <c r="J24" s="52">
        <v>0.61080332409972304</v>
      </c>
      <c r="K24" s="52">
        <v>0.60864745011086474</v>
      </c>
      <c r="L24" s="52">
        <v>0.60720887245841026</v>
      </c>
    </row>
    <row r="25" spans="1:12" x14ac:dyDescent="0.25">
      <c r="A25" s="47">
        <f t="shared" si="0"/>
        <v>20</v>
      </c>
      <c r="B25" s="47">
        <v>205</v>
      </c>
      <c r="C25" s="49">
        <f t="shared" si="1"/>
        <v>412.33333333333331</v>
      </c>
      <c r="D25" s="50">
        <f t="shared" si="2"/>
        <v>0.49717057396928055</v>
      </c>
      <c r="E25" s="58">
        <v>5</v>
      </c>
      <c r="F25" s="52">
        <f t="shared" si="3"/>
        <v>0.70694042371916221</v>
      </c>
      <c r="G25" s="59">
        <f t="shared" si="4"/>
        <v>0.70694042371916221</v>
      </c>
      <c r="H25" s="41"/>
      <c r="I25" s="52">
        <v>0.70964873277012008</v>
      </c>
      <c r="J25" s="52">
        <v>0.70730885820141465</v>
      </c>
      <c r="K25" s="52">
        <v>0.70588235294117641</v>
      </c>
      <c r="L25" s="52">
        <v>0.70492175096393739</v>
      </c>
    </row>
    <row r="26" spans="1:12" x14ac:dyDescent="0.25">
      <c r="A26" s="47">
        <f t="shared" si="0"/>
        <v>21</v>
      </c>
      <c r="B26" s="47">
        <v>168</v>
      </c>
      <c r="C26" s="49">
        <f t="shared" si="1"/>
        <v>427.33333333333331</v>
      </c>
      <c r="D26" s="50">
        <f t="shared" si="2"/>
        <v>0.3931357254290172</v>
      </c>
      <c r="E26" s="58">
        <v>6</v>
      </c>
      <c r="F26" s="52">
        <f t="shared" si="3"/>
        <v>0.90449099168299663</v>
      </c>
      <c r="G26" s="59">
        <f t="shared" si="4"/>
        <v>0.90449099168299663</v>
      </c>
      <c r="H26" s="41"/>
      <c r="I26" s="52">
        <v>0.90619621342512913</v>
      </c>
      <c r="J26" s="52">
        <v>0.90473061760841</v>
      </c>
      <c r="K26" s="52">
        <v>0.90382571732199779</v>
      </c>
      <c r="L26" s="52">
        <v>0.90321141837644958</v>
      </c>
    </row>
    <row r="27" spans="1:12" x14ac:dyDescent="0.25">
      <c r="A27" s="47">
        <f t="shared" si="0"/>
        <v>22</v>
      </c>
      <c r="B27" s="47">
        <v>602</v>
      </c>
      <c r="C27" s="49">
        <f t="shared" si="1"/>
        <v>438.33333333333331</v>
      </c>
      <c r="D27" s="50">
        <f t="shared" si="2"/>
        <v>1.373384030418251</v>
      </c>
      <c r="E27" s="58">
        <v>7</v>
      </c>
      <c r="F27" s="52">
        <f t="shared" ref="F27:F32" si="5">AVERAGE(H27:K27)</f>
        <v>0.80127650676834783</v>
      </c>
      <c r="G27" s="59">
        <f t="shared" si="4"/>
        <v>0.80127650676834783</v>
      </c>
      <c r="H27" s="60">
        <v>0.80190930787589509</v>
      </c>
      <c r="I27" s="52">
        <v>0.80133555926544242</v>
      </c>
      <c r="J27" s="52">
        <v>0.80102695763799736</v>
      </c>
      <c r="K27" s="52">
        <v>0.80083420229405622</v>
      </c>
      <c r="L27" s="61"/>
    </row>
    <row r="28" spans="1:12" x14ac:dyDescent="0.25">
      <c r="A28" s="47">
        <f t="shared" si="0"/>
        <v>23</v>
      </c>
      <c r="B28" s="47">
        <v>572</v>
      </c>
      <c r="C28" s="49">
        <f t="shared" si="1"/>
        <v>444.83333333333331</v>
      </c>
      <c r="D28" s="50">
        <f t="shared" si="2"/>
        <v>1.2858748594979394</v>
      </c>
      <c r="E28" s="58">
        <v>8</v>
      </c>
      <c r="F28" s="52">
        <f t="shared" si="5"/>
        <v>0.49729990874923546</v>
      </c>
      <c r="G28" s="59">
        <f t="shared" si="4"/>
        <v>0.49729990874923546</v>
      </c>
      <c r="H28" s="60">
        <v>0.49600912200684155</v>
      </c>
      <c r="I28" s="52">
        <v>0.49717057396928055</v>
      </c>
      <c r="J28" s="52">
        <v>0.49780839073262362</v>
      </c>
      <c r="K28" s="52">
        <v>0.49821154828819619</v>
      </c>
      <c r="L28" s="61"/>
    </row>
    <row r="29" spans="1:12" x14ac:dyDescent="0.25">
      <c r="A29" s="47">
        <f t="shared" si="0"/>
        <v>24</v>
      </c>
      <c r="B29" s="47">
        <v>540</v>
      </c>
      <c r="C29" s="49">
        <f t="shared" si="1"/>
        <v>452.83333333333331</v>
      </c>
      <c r="D29" s="50">
        <f t="shared" si="2"/>
        <v>1.1924917188075084</v>
      </c>
      <c r="E29" s="58">
        <v>9</v>
      </c>
      <c r="F29" s="52">
        <f t="shared" si="5"/>
        <v>0.3934590836454453</v>
      </c>
      <c r="G29" s="59">
        <f t="shared" si="4"/>
        <v>0.3934590836454453</v>
      </c>
      <c r="H29" s="60">
        <v>0.39045553145336226</v>
      </c>
      <c r="I29" s="52">
        <v>0.3931357254290172</v>
      </c>
      <c r="J29" s="52">
        <v>0.39464068209500608</v>
      </c>
      <c r="K29" s="52">
        <v>0.39560439560439559</v>
      </c>
      <c r="L29" s="61"/>
    </row>
    <row r="30" spans="1:12" x14ac:dyDescent="0.25">
      <c r="A30" s="47">
        <f t="shared" si="0"/>
        <v>25</v>
      </c>
      <c r="B30" s="47">
        <v>552</v>
      </c>
      <c r="C30" s="49">
        <f t="shared" si="1"/>
        <v>461.33333333333331</v>
      </c>
      <c r="D30" s="50">
        <f t="shared" si="2"/>
        <v>1.1965317919075145</v>
      </c>
      <c r="E30" s="58">
        <v>10</v>
      </c>
      <c r="F30" s="52">
        <f t="shared" si="5"/>
        <v>1.3746600690428719</v>
      </c>
      <c r="G30" s="59">
        <f t="shared" si="4"/>
        <v>1.3746600690428719</v>
      </c>
      <c r="H30" s="60">
        <v>1.3633507853403142</v>
      </c>
      <c r="I30" s="52">
        <v>1.373384030418251</v>
      </c>
      <c r="J30" s="52">
        <v>1.3791044776119401</v>
      </c>
      <c r="K30" s="52">
        <v>1.3828009828009826</v>
      </c>
      <c r="L30" s="61"/>
    </row>
    <row r="31" spans="1:12" x14ac:dyDescent="0.25">
      <c r="A31" s="47">
        <f t="shared" si="0"/>
        <v>26</v>
      </c>
      <c r="B31" s="47">
        <v>658</v>
      </c>
      <c r="C31" s="49">
        <f t="shared" si="1"/>
        <v>467.83333333333331</v>
      </c>
      <c r="D31" s="50">
        <f t="shared" si="2"/>
        <v>1.4064837905236909</v>
      </c>
      <c r="E31" s="58">
        <v>11</v>
      </c>
      <c r="F31" s="52">
        <f t="shared" si="5"/>
        <v>1.2865580998412733</v>
      </c>
      <c r="G31" s="59">
        <f t="shared" si="4"/>
        <v>1.2865580998412733</v>
      </c>
      <c r="H31" s="60">
        <v>1.2806567470497692</v>
      </c>
      <c r="I31" s="52">
        <v>1.2858748594979394</v>
      </c>
      <c r="J31" s="52">
        <v>1.2888757745647683</v>
      </c>
      <c r="K31" s="52">
        <v>1.2908250182526162</v>
      </c>
      <c r="L31" s="61"/>
    </row>
    <row r="32" spans="1:12" ht="13.8" thickBot="1" x14ac:dyDescent="0.3">
      <c r="A32" s="47">
        <f t="shared" si="0"/>
        <v>27</v>
      </c>
      <c r="B32" s="47">
        <v>768</v>
      </c>
      <c r="C32" s="49">
        <f t="shared" si="1"/>
        <v>472.33333333333331</v>
      </c>
      <c r="D32" s="50">
        <f t="shared" si="2"/>
        <v>1.6259703599153141</v>
      </c>
      <c r="E32" s="62">
        <v>12</v>
      </c>
      <c r="F32" s="63">
        <f t="shared" si="5"/>
        <v>1.1928584004756972</v>
      </c>
      <c r="G32" s="64">
        <f t="shared" si="4"/>
        <v>1.1928584004756972</v>
      </c>
      <c r="H32" s="60">
        <v>1.1897846770155234</v>
      </c>
      <c r="I32" s="52">
        <v>1.1924917188075084</v>
      </c>
      <c r="J32" s="52">
        <v>1.1940645912132672</v>
      </c>
      <c r="K32" s="52">
        <v>1.1950926148664902</v>
      </c>
      <c r="L32" s="65"/>
    </row>
    <row r="33" spans="1:10" x14ac:dyDescent="0.25">
      <c r="A33" s="47">
        <f t="shared" si="0"/>
        <v>28</v>
      </c>
      <c r="B33" s="47">
        <v>294</v>
      </c>
      <c r="C33" s="49">
        <f t="shared" si="1"/>
        <v>481.33333333333331</v>
      </c>
      <c r="D33" s="50">
        <f t="shared" si="2"/>
        <v>0.61080332409972304</v>
      </c>
    </row>
    <row r="34" spans="1:10" ht="13.8" thickBot="1" x14ac:dyDescent="0.3">
      <c r="A34" s="47">
        <f t="shared" si="0"/>
        <v>29</v>
      </c>
      <c r="B34" s="47">
        <v>350</v>
      </c>
      <c r="C34" s="49">
        <f t="shared" si="1"/>
        <v>494.83333333333331</v>
      </c>
      <c r="D34" s="50">
        <f t="shared" si="2"/>
        <v>0.70730885820141465</v>
      </c>
      <c r="E34" s="42" t="s">
        <v>34</v>
      </c>
      <c r="G34" s="66"/>
    </row>
    <row r="35" spans="1:10" x14ac:dyDescent="0.25">
      <c r="A35" s="47">
        <f t="shared" si="0"/>
        <v>30</v>
      </c>
      <c r="B35" s="47">
        <v>459</v>
      </c>
      <c r="C35" s="49">
        <f t="shared" si="1"/>
        <v>507.33333333333331</v>
      </c>
      <c r="D35" s="50">
        <f t="shared" si="2"/>
        <v>0.90473061760841</v>
      </c>
      <c r="E35" s="54"/>
      <c r="F35" s="67" t="s">
        <v>2</v>
      </c>
      <c r="G35" s="67"/>
      <c r="H35" s="68" t="s">
        <v>35</v>
      </c>
    </row>
    <row r="36" spans="1:10" ht="13.8" thickBot="1" x14ac:dyDescent="0.3">
      <c r="A36" s="47">
        <f t="shared" si="0"/>
        <v>31</v>
      </c>
      <c r="B36" s="47">
        <v>416</v>
      </c>
      <c r="C36" s="49">
        <f t="shared" si="1"/>
        <v>519.33333333333337</v>
      </c>
      <c r="D36" s="50">
        <f t="shared" si="2"/>
        <v>0.80102695763799736</v>
      </c>
      <c r="E36" s="62" t="s">
        <v>29</v>
      </c>
      <c r="F36" s="69" t="s">
        <v>36</v>
      </c>
      <c r="G36" s="70" t="s">
        <v>12</v>
      </c>
      <c r="H36" s="71" t="s">
        <v>37</v>
      </c>
    </row>
    <row r="37" spans="1:10" x14ac:dyDescent="0.25">
      <c r="A37" s="47">
        <f t="shared" si="0"/>
        <v>32</v>
      </c>
      <c r="B37" s="47">
        <v>265</v>
      </c>
      <c r="C37" s="49">
        <f t="shared" si="1"/>
        <v>532.33333333333337</v>
      </c>
      <c r="D37" s="50">
        <f t="shared" si="2"/>
        <v>0.49780839073262362</v>
      </c>
      <c r="E37" s="72">
        <v>61</v>
      </c>
      <c r="F37" s="46">
        <f>212+10*E37</f>
        <v>822</v>
      </c>
      <c r="G37" s="73">
        <v>1.2</v>
      </c>
      <c r="H37" s="74">
        <f>F37*G37</f>
        <v>986.4</v>
      </c>
    </row>
    <row r="38" spans="1:10" x14ac:dyDescent="0.25">
      <c r="A38" s="47">
        <f t="shared" si="0"/>
        <v>33</v>
      </c>
      <c r="B38" s="47">
        <v>216</v>
      </c>
      <c r="C38" s="49">
        <f t="shared" si="1"/>
        <v>547.33333333333337</v>
      </c>
      <c r="D38" s="50">
        <f t="shared" si="2"/>
        <v>0.39464068209500608</v>
      </c>
      <c r="E38" s="58">
        <f>1+E37</f>
        <v>62</v>
      </c>
      <c r="F38" s="47">
        <f t="shared" ref="F38:F48" si="6">212+10*E38</f>
        <v>832</v>
      </c>
      <c r="G38" s="75">
        <v>1.4</v>
      </c>
      <c r="H38" s="76">
        <f t="shared" ref="H38:H48" si="7">F38*G38</f>
        <v>1164.8</v>
      </c>
    </row>
    <row r="39" spans="1:10" x14ac:dyDescent="0.25">
      <c r="A39" s="47">
        <f t="shared" si="0"/>
        <v>34</v>
      </c>
      <c r="B39" s="47">
        <v>770</v>
      </c>
      <c r="C39" s="49">
        <f t="shared" si="1"/>
        <v>558.33333333333337</v>
      </c>
      <c r="D39" s="50">
        <f t="shared" si="2"/>
        <v>1.3791044776119401</v>
      </c>
      <c r="E39" s="58">
        <f t="shared" ref="E39:E48" si="8">1+E38</f>
        <v>63</v>
      </c>
      <c r="F39" s="47">
        <f t="shared" si="6"/>
        <v>842</v>
      </c>
      <c r="G39" s="75">
        <v>1.6</v>
      </c>
      <c r="H39" s="76">
        <f t="shared" si="7"/>
        <v>1347.2</v>
      </c>
      <c r="J39" s="77"/>
    </row>
    <row r="40" spans="1:10" x14ac:dyDescent="0.25">
      <c r="A40" s="47">
        <f t="shared" si="0"/>
        <v>35</v>
      </c>
      <c r="B40" s="47">
        <v>728</v>
      </c>
      <c r="C40" s="49">
        <f t="shared" si="1"/>
        <v>564.83333333333337</v>
      </c>
      <c r="D40" s="50">
        <f t="shared" si="2"/>
        <v>1.2888757745647683</v>
      </c>
      <c r="E40" s="58">
        <f t="shared" si="8"/>
        <v>64</v>
      </c>
      <c r="F40" s="47">
        <f t="shared" si="6"/>
        <v>852</v>
      </c>
      <c r="G40" s="75">
        <v>0.6</v>
      </c>
      <c r="H40" s="76">
        <f t="shared" si="7"/>
        <v>511.2</v>
      </c>
    </row>
    <row r="41" spans="1:10" x14ac:dyDescent="0.25">
      <c r="A41" s="47">
        <f t="shared" si="0"/>
        <v>36</v>
      </c>
      <c r="B41" s="47">
        <v>684</v>
      </c>
      <c r="C41" s="49">
        <f t="shared" si="1"/>
        <v>572.83333333333337</v>
      </c>
      <c r="D41" s="50">
        <f t="shared" si="2"/>
        <v>1.1940645912132672</v>
      </c>
      <c r="E41" s="58">
        <f t="shared" si="8"/>
        <v>65</v>
      </c>
      <c r="F41" s="47">
        <f t="shared" si="6"/>
        <v>862</v>
      </c>
      <c r="G41" s="75">
        <v>0.7</v>
      </c>
      <c r="H41" s="76">
        <f t="shared" si="7"/>
        <v>603.4</v>
      </c>
    </row>
    <row r="42" spans="1:10" x14ac:dyDescent="0.25">
      <c r="A42" s="47">
        <f t="shared" si="0"/>
        <v>37</v>
      </c>
      <c r="B42" s="47">
        <v>696</v>
      </c>
      <c r="C42" s="49">
        <f t="shared" si="1"/>
        <v>581.33333333333337</v>
      </c>
      <c r="D42" s="50">
        <f t="shared" si="2"/>
        <v>1.1972477064220182</v>
      </c>
      <c r="E42" s="58">
        <f t="shared" si="8"/>
        <v>66</v>
      </c>
      <c r="F42" s="47">
        <f t="shared" si="6"/>
        <v>872</v>
      </c>
      <c r="G42" s="75">
        <v>0.9</v>
      </c>
      <c r="H42" s="76">
        <f t="shared" si="7"/>
        <v>784.80000000000007</v>
      </c>
    </row>
    <row r="43" spans="1:10" x14ac:dyDescent="0.25">
      <c r="A43" s="47">
        <f t="shared" si="0"/>
        <v>38</v>
      </c>
      <c r="B43" s="47">
        <v>826</v>
      </c>
      <c r="C43" s="49">
        <f t="shared" si="1"/>
        <v>587.83333333333337</v>
      </c>
      <c r="D43" s="50">
        <f t="shared" si="2"/>
        <v>1.4051601927984121</v>
      </c>
      <c r="E43" s="58">
        <f t="shared" si="8"/>
        <v>67</v>
      </c>
      <c r="F43" s="47">
        <f t="shared" si="6"/>
        <v>882</v>
      </c>
      <c r="G43" s="75">
        <v>0.8</v>
      </c>
      <c r="H43" s="76">
        <f t="shared" si="7"/>
        <v>705.6</v>
      </c>
    </row>
    <row r="44" spans="1:10" x14ac:dyDescent="0.25">
      <c r="A44" s="47">
        <f t="shared" si="0"/>
        <v>39</v>
      </c>
      <c r="B44" s="47">
        <v>960</v>
      </c>
      <c r="C44" s="49">
        <f t="shared" si="1"/>
        <v>592.33333333333337</v>
      </c>
      <c r="D44" s="50">
        <f t="shared" si="2"/>
        <v>1.6207090602138434</v>
      </c>
      <c r="E44" s="58">
        <f t="shared" si="8"/>
        <v>68</v>
      </c>
      <c r="F44" s="47">
        <f t="shared" si="6"/>
        <v>892</v>
      </c>
      <c r="G44" s="75">
        <v>0.5</v>
      </c>
      <c r="H44" s="76">
        <f t="shared" si="7"/>
        <v>446</v>
      </c>
    </row>
    <row r="45" spans="1:10" x14ac:dyDescent="0.25">
      <c r="A45" s="47">
        <f t="shared" si="0"/>
        <v>40</v>
      </c>
      <c r="B45" s="47">
        <v>366</v>
      </c>
      <c r="C45" s="49">
        <f t="shared" si="1"/>
        <v>601.33333333333337</v>
      </c>
      <c r="D45" s="50">
        <f t="shared" si="2"/>
        <v>0.60864745011086474</v>
      </c>
      <c r="E45" s="58">
        <f t="shared" si="8"/>
        <v>69</v>
      </c>
      <c r="F45" s="47">
        <f t="shared" si="6"/>
        <v>902</v>
      </c>
      <c r="G45" s="75">
        <v>0.4</v>
      </c>
      <c r="H45" s="76">
        <f t="shared" si="7"/>
        <v>360.8</v>
      </c>
    </row>
    <row r="46" spans="1:10" x14ac:dyDescent="0.25">
      <c r="A46" s="47">
        <f t="shared" si="0"/>
        <v>41</v>
      </c>
      <c r="B46" s="47">
        <v>434</v>
      </c>
      <c r="C46" s="49">
        <f t="shared" si="1"/>
        <v>614.83333333333337</v>
      </c>
      <c r="D46" s="50">
        <f t="shared" si="2"/>
        <v>0.70588235294117641</v>
      </c>
      <c r="E46" s="58">
        <f t="shared" si="8"/>
        <v>70</v>
      </c>
      <c r="F46" s="47">
        <f t="shared" si="6"/>
        <v>912</v>
      </c>
      <c r="G46" s="75">
        <v>1.4</v>
      </c>
      <c r="H46" s="76">
        <f t="shared" si="7"/>
        <v>1276.8</v>
      </c>
    </row>
    <row r="47" spans="1:10" x14ac:dyDescent="0.25">
      <c r="A47" s="47">
        <f t="shared" si="0"/>
        <v>42</v>
      </c>
      <c r="B47" s="47">
        <v>567</v>
      </c>
      <c r="C47" s="49">
        <f t="shared" si="1"/>
        <v>627.33333333333337</v>
      </c>
      <c r="D47" s="50">
        <f t="shared" si="2"/>
        <v>0.90382571732199779</v>
      </c>
      <c r="E47" s="58">
        <f t="shared" si="8"/>
        <v>71</v>
      </c>
      <c r="F47" s="47">
        <f t="shared" si="6"/>
        <v>922</v>
      </c>
      <c r="G47" s="75">
        <v>1.3</v>
      </c>
      <c r="H47" s="76">
        <f t="shared" si="7"/>
        <v>1198.6000000000001</v>
      </c>
    </row>
    <row r="48" spans="1:10" ht="13.8" thickBot="1" x14ac:dyDescent="0.3">
      <c r="A48" s="47">
        <f t="shared" si="0"/>
        <v>43</v>
      </c>
      <c r="B48" s="47">
        <v>512</v>
      </c>
      <c r="C48" s="49">
        <f t="shared" si="1"/>
        <v>639.33333333333337</v>
      </c>
      <c r="D48" s="50">
        <f t="shared" si="2"/>
        <v>0.80083420229405622</v>
      </c>
      <c r="E48" s="62">
        <f t="shared" si="8"/>
        <v>72</v>
      </c>
      <c r="F48" s="70">
        <f t="shared" si="6"/>
        <v>932</v>
      </c>
      <c r="G48" s="78">
        <v>1.2</v>
      </c>
      <c r="H48" s="79">
        <f t="shared" si="7"/>
        <v>1118.3999999999999</v>
      </c>
    </row>
    <row r="49" spans="1:4" x14ac:dyDescent="0.25">
      <c r="A49" s="47">
        <f t="shared" si="0"/>
        <v>44</v>
      </c>
      <c r="B49" s="47">
        <v>325</v>
      </c>
      <c r="C49" s="49">
        <f t="shared" si="1"/>
        <v>652.33333333333337</v>
      </c>
      <c r="D49" s="50">
        <f t="shared" si="2"/>
        <v>0.49821154828819619</v>
      </c>
    </row>
    <row r="50" spans="1:4" x14ac:dyDescent="0.25">
      <c r="A50" s="47">
        <f t="shared" si="0"/>
        <v>45</v>
      </c>
      <c r="B50" s="47">
        <v>264</v>
      </c>
      <c r="C50" s="49">
        <f t="shared" si="1"/>
        <v>667.33333333333337</v>
      </c>
      <c r="D50" s="50">
        <f t="shared" si="2"/>
        <v>0.39560439560439559</v>
      </c>
    </row>
    <row r="51" spans="1:4" x14ac:dyDescent="0.25">
      <c r="A51" s="47">
        <f t="shared" si="0"/>
        <v>46</v>
      </c>
      <c r="B51" s="47">
        <v>938</v>
      </c>
      <c r="C51" s="49">
        <f t="shared" si="1"/>
        <v>678.33333333333337</v>
      </c>
      <c r="D51" s="50">
        <f t="shared" si="2"/>
        <v>1.3828009828009826</v>
      </c>
    </row>
    <row r="52" spans="1:4" x14ac:dyDescent="0.25">
      <c r="A52" s="47">
        <f t="shared" si="0"/>
        <v>47</v>
      </c>
      <c r="B52" s="47">
        <v>884</v>
      </c>
      <c r="C52" s="49">
        <f t="shared" si="1"/>
        <v>684.83333333333337</v>
      </c>
      <c r="D52" s="50">
        <f t="shared" si="2"/>
        <v>1.2908250182526162</v>
      </c>
    </row>
    <row r="53" spans="1:4" x14ac:dyDescent="0.25">
      <c r="A53" s="47">
        <f t="shared" si="0"/>
        <v>48</v>
      </c>
      <c r="B53" s="47">
        <v>828</v>
      </c>
      <c r="C53" s="49">
        <f t="shared" si="1"/>
        <v>692.83333333333337</v>
      </c>
      <c r="D53" s="50">
        <f t="shared" si="2"/>
        <v>1.1950926148664902</v>
      </c>
    </row>
    <row r="54" spans="1:4" x14ac:dyDescent="0.25">
      <c r="A54" s="47">
        <f t="shared" si="0"/>
        <v>49</v>
      </c>
      <c r="B54" s="47">
        <v>840</v>
      </c>
      <c r="C54" s="49">
        <f t="shared" si="1"/>
        <v>701.33333333333337</v>
      </c>
      <c r="D54" s="50">
        <f t="shared" si="2"/>
        <v>1.1977186311787071</v>
      </c>
    </row>
    <row r="55" spans="1:4" x14ac:dyDescent="0.25">
      <c r="A55" s="47">
        <f t="shared" si="0"/>
        <v>50</v>
      </c>
      <c r="B55" s="47">
        <v>994</v>
      </c>
      <c r="C55" s="49">
        <f t="shared" si="1"/>
        <v>707.83333333333337</v>
      </c>
      <c r="D55" s="50">
        <f t="shared" si="2"/>
        <v>1.4042853779138214</v>
      </c>
    </row>
    <row r="56" spans="1:4" x14ac:dyDescent="0.25">
      <c r="A56" s="47">
        <f t="shared" si="0"/>
        <v>51</v>
      </c>
      <c r="B56" s="47">
        <v>1152</v>
      </c>
      <c r="C56" s="49">
        <f t="shared" si="1"/>
        <v>712.33333333333337</v>
      </c>
      <c r="D56" s="50">
        <f t="shared" si="2"/>
        <v>1.6172204024333177</v>
      </c>
    </row>
    <row r="57" spans="1:4" x14ac:dyDescent="0.25">
      <c r="A57" s="47">
        <f t="shared" si="0"/>
        <v>52</v>
      </c>
      <c r="B57" s="47">
        <v>438</v>
      </c>
      <c r="C57" s="49">
        <f t="shared" si="1"/>
        <v>721.33333333333337</v>
      </c>
      <c r="D57" s="50">
        <f t="shared" si="2"/>
        <v>0.60720887245841026</v>
      </c>
    </row>
    <row r="58" spans="1:4" x14ac:dyDescent="0.25">
      <c r="A58" s="47">
        <f t="shared" si="0"/>
        <v>53</v>
      </c>
      <c r="B58" s="47">
        <v>518</v>
      </c>
      <c r="C58" s="49">
        <f t="shared" si="1"/>
        <v>734.83333333333337</v>
      </c>
      <c r="D58" s="50">
        <f t="shared" si="2"/>
        <v>0.70492175096393739</v>
      </c>
    </row>
    <row r="59" spans="1:4" x14ac:dyDescent="0.25">
      <c r="A59" s="47">
        <f t="shared" si="0"/>
        <v>54</v>
      </c>
      <c r="B59" s="47">
        <v>675</v>
      </c>
      <c r="C59" s="49">
        <f t="shared" si="1"/>
        <v>747.33333333333337</v>
      </c>
      <c r="D59" s="50">
        <f t="shared" si="2"/>
        <v>0.90321141837644958</v>
      </c>
    </row>
    <row r="60" spans="1:4" x14ac:dyDescent="0.25">
      <c r="A60" s="47">
        <f t="shared" si="0"/>
        <v>55</v>
      </c>
      <c r="B60" s="47">
        <v>608</v>
      </c>
    </row>
    <row r="61" spans="1:4" x14ac:dyDescent="0.25">
      <c r="A61" s="47">
        <f t="shared" si="0"/>
        <v>56</v>
      </c>
      <c r="B61" s="47">
        <v>385</v>
      </c>
    </row>
    <row r="62" spans="1:4" x14ac:dyDescent="0.25">
      <c r="A62" s="47">
        <f t="shared" si="0"/>
        <v>57</v>
      </c>
      <c r="B62" s="47">
        <v>312</v>
      </c>
    </row>
    <row r="63" spans="1:4" x14ac:dyDescent="0.25">
      <c r="A63" s="47">
        <f t="shared" si="0"/>
        <v>58</v>
      </c>
      <c r="B63" s="47">
        <v>1106</v>
      </c>
    </row>
    <row r="64" spans="1:4" x14ac:dyDescent="0.25">
      <c r="A64" s="47">
        <f t="shared" si="0"/>
        <v>59</v>
      </c>
      <c r="B64" s="47">
        <v>1040</v>
      </c>
    </row>
    <row r="65" spans="1:2" x14ac:dyDescent="0.25">
      <c r="A65" s="47">
        <f t="shared" si="0"/>
        <v>60</v>
      </c>
      <c r="B65" s="47">
        <v>972</v>
      </c>
    </row>
    <row r="66" spans="1:2" x14ac:dyDescent="0.25">
      <c r="B66" s="66"/>
    </row>
    <row r="67" spans="1:2" x14ac:dyDescent="0.25">
      <c r="A67" s="66"/>
      <c r="B67" s="66"/>
    </row>
    <row r="68" spans="1:2" x14ac:dyDescent="0.25">
      <c r="A68" s="66"/>
      <c r="B68" s="66"/>
    </row>
    <row r="69" spans="1:2" x14ac:dyDescent="0.25">
      <c r="A69" s="66"/>
      <c r="B69" s="66"/>
    </row>
    <row r="70" spans="1:2" x14ac:dyDescent="0.25">
      <c r="A70" s="66"/>
      <c r="B70" s="66"/>
    </row>
    <row r="71" spans="1:2" x14ac:dyDescent="0.25">
      <c r="A71" s="66"/>
      <c r="B71" s="66"/>
    </row>
    <row r="72" spans="1:2" x14ac:dyDescent="0.25">
      <c r="A72" s="66"/>
      <c r="B72" s="66"/>
    </row>
    <row r="73" spans="1:2" x14ac:dyDescent="0.25">
      <c r="A73" s="66"/>
      <c r="B73" s="66"/>
    </row>
    <row r="74" spans="1:2" x14ac:dyDescent="0.25">
      <c r="A74" s="66"/>
      <c r="B74" s="66"/>
    </row>
    <row r="75" spans="1:2" x14ac:dyDescent="0.25">
      <c r="A75" s="66"/>
      <c r="B75" s="66"/>
    </row>
    <row r="76" spans="1:2" x14ac:dyDescent="0.25">
      <c r="A76" s="66"/>
      <c r="B76" s="66"/>
    </row>
    <row r="77" spans="1:2" x14ac:dyDescent="0.25">
      <c r="A77" s="66"/>
      <c r="B77" s="66"/>
    </row>
    <row r="78" spans="1:2" x14ac:dyDescent="0.25">
      <c r="A78" s="66"/>
      <c r="B78" s="66"/>
    </row>
    <row r="79" spans="1:2" x14ac:dyDescent="0.25">
      <c r="A79" s="66"/>
      <c r="B79" s="66"/>
    </row>
    <row r="80" spans="1:2" x14ac:dyDescent="0.25">
      <c r="A80" s="66"/>
      <c r="B80" s="66"/>
    </row>
    <row r="81" spans="1:2" x14ac:dyDescent="0.25">
      <c r="A81" s="66"/>
      <c r="B81" s="66"/>
    </row>
    <row r="82" spans="1:2" x14ac:dyDescent="0.25">
      <c r="A82" s="66"/>
      <c r="B82" s="66"/>
    </row>
    <row r="83" spans="1:2" x14ac:dyDescent="0.25">
      <c r="A83" s="66"/>
      <c r="B83" s="66"/>
    </row>
    <row r="84" spans="1:2" x14ac:dyDescent="0.25">
      <c r="A84" s="66"/>
      <c r="B84" s="66"/>
    </row>
    <row r="85" spans="1:2" x14ac:dyDescent="0.25">
      <c r="A85" s="66"/>
      <c r="B85" s="66"/>
    </row>
    <row r="86" spans="1:2" x14ac:dyDescent="0.25">
      <c r="A86" s="66"/>
      <c r="B86" s="66"/>
    </row>
    <row r="87" spans="1:2" x14ac:dyDescent="0.25">
      <c r="A87" s="66"/>
      <c r="B87" s="66"/>
    </row>
    <row r="88" spans="1:2" x14ac:dyDescent="0.25">
      <c r="A88" s="66"/>
      <c r="B88" s="66"/>
    </row>
    <row r="89" spans="1:2" x14ac:dyDescent="0.25">
      <c r="A89" s="66"/>
      <c r="B89" s="66"/>
    </row>
    <row r="90" spans="1:2" x14ac:dyDescent="0.25">
      <c r="A90" s="66"/>
      <c r="B90" s="66"/>
    </row>
    <row r="91" spans="1:2" x14ac:dyDescent="0.25">
      <c r="A91" s="66"/>
      <c r="B91" s="66"/>
    </row>
    <row r="92" spans="1:2" x14ac:dyDescent="0.25">
      <c r="A92" s="66"/>
      <c r="B92" s="66"/>
    </row>
    <row r="93" spans="1:2" x14ac:dyDescent="0.25">
      <c r="A93" s="66"/>
      <c r="B93" s="66"/>
    </row>
    <row r="94" spans="1:2" x14ac:dyDescent="0.25">
      <c r="A94" s="66"/>
      <c r="B94" s="66"/>
    </row>
    <row r="95" spans="1:2" x14ac:dyDescent="0.25">
      <c r="A95" s="66"/>
      <c r="B95" s="66"/>
    </row>
    <row r="96" spans="1:2" x14ac:dyDescent="0.25">
      <c r="A96" s="66"/>
      <c r="B96" s="66"/>
    </row>
    <row r="97" spans="1:2" x14ac:dyDescent="0.25">
      <c r="A97" s="66"/>
      <c r="B97" s="66"/>
    </row>
    <row r="98" spans="1:2" x14ac:dyDescent="0.25">
      <c r="A98" s="66"/>
      <c r="B98" s="66"/>
    </row>
    <row r="99" spans="1:2" x14ac:dyDescent="0.25">
      <c r="A99" s="66"/>
      <c r="B99" s="66"/>
    </row>
    <row r="100" spans="1:2" x14ac:dyDescent="0.25">
      <c r="A100" s="66"/>
      <c r="B100" s="66"/>
    </row>
    <row r="101" spans="1:2" x14ac:dyDescent="0.25">
      <c r="A101" s="66"/>
      <c r="B101" s="66"/>
    </row>
    <row r="102" spans="1:2" x14ac:dyDescent="0.25">
      <c r="A102" s="66"/>
      <c r="B102" s="66"/>
    </row>
    <row r="103" spans="1:2" x14ac:dyDescent="0.25">
      <c r="A103" s="66"/>
      <c r="B103" s="66"/>
    </row>
    <row r="104" spans="1:2" x14ac:dyDescent="0.25">
      <c r="A104" s="66"/>
      <c r="B104" s="66"/>
    </row>
    <row r="105" spans="1:2" x14ac:dyDescent="0.25">
      <c r="A105" s="66"/>
      <c r="B105" s="66"/>
    </row>
    <row r="106" spans="1:2" x14ac:dyDescent="0.25">
      <c r="A106" s="66"/>
      <c r="B106" s="66"/>
    </row>
    <row r="107" spans="1:2" x14ac:dyDescent="0.25">
      <c r="A107" s="66"/>
      <c r="B107" s="66"/>
    </row>
    <row r="108" spans="1:2" x14ac:dyDescent="0.25">
      <c r="A108" s="66"/>
      <c r="B108" s="66"/>
    </row>
    <row r="109" spans="1:2" x14ac:dyDescent="0.25">
      <c r="A109" s="66"/>
      <c r="B109" s="66"/>
    </row>
    <row r="110" spans="1:2" x14ac:dyDescent="0.25">
      <c r="A110" s="66"/>
      <c r="B110" s="66"/>
    </row>
    <row r="111" spans="1:2" x14ac:dyDescent="0.25">
      <c r="A111" s="66"/>
      <c r="B111" s="66"/>
    </row>
    <row r="112" spans="1:2" x14ac:dyDescent="0.25">
      <c r="A112" s="66"/>
      <c r="B112" s="66"/>
    </row>
    <row r="113" spans="1:2" x14ac:dyDescent="0.25">
      <c r="A113" s="66"/>
      <c r="B113" s="66"/>
    </row>
    <row r="114" spans="1:2" x14ac:dyDescent="0.25">
      <c r="A114" s="66"/>
      <c r="B114" s="66"/>
    </row>
    <row r="115" spans="1:2" x14ac:dyDescent="0.25">
      <c r="A115" s="66"/>
      <c r="B115" s="66"/>
    </row>
    <row r="116" spans="1:2" x14ac:dyDescent="0.25">
      <c r="A116" s="66"/>
      <c r="B116" s="66"/>
    </row>
    <row r="117" spans="1:2" x14ac:dyDescent="0.25">
      <c r="A117" s="66"/>
      <c r="B117" s="66"/>
    </row>
    <row r="118" spans="1:2" x14ac:dyDescent="0.25">
      <c r="A118" s="66"/>
      <c r="B118" s="66"/>
    </row>
    <row r="119" spans="1:2" x14ac:dyDescent="0.25">
      <c r="A119" s="66"/>
      <c r="B119" s="66"/>
    </row>
    <row r="120" spans="1:2" x14ac:dyDescent="0.25">
      <c r="A120" s="66"/>
      <c r="B120" s="66"/>
    </row>
    <row r="121" spans="1:2" x14ac:dyDescent="0.25">
      <c r="A121" s="66"/>
      <c r="B121" s="66"/>
    </row>
    <row r="122" spans="1:2" x14ac:dyDescent="0.25">
      <c r="A122" s="66"/>
      <c r="B122" s="66"/>
    </row>
    <row r="123" spans="1:2" x14ac:dyDescent="0.25">
      <c r="A123" s="66"/>
      <c r="B123" s="66"/>
    </row>
    <row r="124" spans="1:2" x14ac:dyDescent="0.25">
      <c r="A124" s="66"/>
      <c r="B124" s="66"/>
    </row>
    <row r="125" spans="1:2" x14ac:dyDescent="0.25">
      <c r="A125" s="66"/>
      <c r="B125" s="66"/>
    </row>
    <row r="126" spans="1:2" x14ac:dyDescent="0.25">
      <c r="A126" s="66"/>
      <c r="B126" s="66"/>
    </row>
    <row r="127" spans="1:2" x14ac:dyDescent="0.25">
      <c r="A127" s="66"/>
      <c r="B127" s="66"/>
    </row>
    <row r="128" spans="1:2" x14ac:dyDescent="0.25">
      <c r="A128" s="66"/>
      <c r="B128" s="66"/>
    </row>
    <row r="129" spans="1:2" x14ac:dyDescent="0.25">
      <c r="A129" s="66"/>
      <c r="B129" s="66"/>
    </row>
    <row r="130" spans="1:2" x14ac:dyDescent="0.25">
      <c r="A130" s="66"/>
      <c r="B130" s="66"/>
    </row>
    <row r="131" spans="1:2" x14ac:dyDescent="0.25">
      <c r="A131" s="66"/>
      <c r="B131" s="66"/>
    </row>
    <row r="132" spans="1:2" x14ac:dyDescent="0.25">
      <c r="A132" s="66"/>
      <c r="B132" s="66"/>
    </row>
    <row r="133" spans="1:2" x14ac:dyDescent="0.25">
      <c r="A133" s="66"/>
      <c r="B133" s="66"/>
    </row>
    <row r="134" spans="1:2" x14ac:dyDescent="0.25">
      <c r="A134" s="66"/>
      <c r="B134" s="66"/>
    </row>
    <row r="135" spans="1:2" x14ac:dyDescent="0.25">
      <c r="A135" s="66"/>
      <c r="B135" s="66"/>
    </row>
    <row r="136" spans="1:2" x14ac:dyDescent="0.25">
      <c r="A136" s="66"/>
      <c r="B136" s="66"/>
    </row>
    <row r="137" spans="1:2" x14ac:dyDescent="0.25">
      <c r="A137" s="66"/>
      <c r="B137" s="66"/>
    </row>
    <row r="138" spans="1:2" x14ac:dyDescent="0.25">
      <c r="A138" s="66"/>
      <c r="B138" s="66"/>
    </row>
    <row r="139" spans="1:2" x14ac:dyDescent="0.25">
      <c r="A139" s="66"/>
      <c r="B139" s="66"/>
    </row>
    <row r="140" spans="1:2" x14ac:dyDescent="0.25">
      <c r="A140" s="66"/>
      <c r="B140" s="66"/>
    </row>
    <row r="141" spans="1:2" x14ac:dyDescent="0.25">
      <c r="A141" s="66"/>
      <c r="B141" s="66"/>
    </row>
    <row r="142" spans="1:2" x14ac:dyDescent="0.25">
      <c r="A142" s="66"/>
      <c r="B142" s="66"/>
    </row>
    <row r="143" spans="1:2" x14ac:dyDescent="0.25">
      <c r="A143" s="66"/>
      <c r="B143" s="66"/>
    </row>
    <row r="144" spans="1:2" x14ac:dyDescent="0.25">
      <c r="A144" s="66"/>
      <c r="B144" s="66"/>
    </row>
    <row r="145" spans="1:2" x14ac:dyDescent="0.25">
      <c r="A145" s="66"/>
      <c r="B145" s="66"/>
    </row>
    <row r="146" spans="1:2" x14ac:dyDescent="0.25">
      <c r="A146" s="66"/>
      <c r="B146" s="66"/>
    </row>
    <row r="147" spans="1:2" x14ac:dyDescent="0.25">
      <c r="A147" s="66"/>
      <c r="B147" s="66"/>
    </row>
    <row r="148" spans="1:2" x14ac:dyDescent="0.25">
      <c r="A148" s="66"/>
      <c r="B148" s="66"/>
    </row>
    <row r="149" spans="1:2" x14ac:dyDescent="0.25">
      <c r="A149" s="66"/>
      <c r="B149" s="66"/>
    </row>
    <row r="150" spans="1:2" x14ac:dyDescent="0.25">
      <c r="A150" s="66"/>
      <c r="B150" s="66"/>
    </row>
    <row r="151" spans="1:2" x14ac:dyDescent="0.25">
      <c r="A151" s="66"/>
      <c r="B151" s="66"/>
    </row>
    <row r="152" spans="1:2" x14ac:dyDescent="0.25">
      <c r="A152" s="66"/>
      <c r="B152" s="66"/>
    </row>
    <row r="153" spans="1:2" x14ac:dyDescent="0.25">
      <c r="A153" s="66"/>
      <c r="B153" s="66"/>
    </row>
    <row r="154" spans="1:2" x14ac:dyDescent="0.25">
      <c r="A154" s="66"/>
      <c r="B154" s="66"/>
    </row>
    <row r="155" spans="1:2" x14ac:dyDescent="0.25">
      <c r="A155" s="66"/>
      <c r="B155" s="66"/>
    </row>
    <row r="156" spans="1:2" x14ac:dyDescent="0.25">
      <c r="A156" s="66"/>
      <c r="B156" s="66"/>
    </row>
    <row r="157" spans="1:2" x14ac:dyDescent="0.25">
      <c r="A157" s="66"/>
      <c r="B157" s="66"/>
    </row>
    <row r="158" spans="1:2" x14ac:dyDescent="0.25">
      <c r="A158" s="66"/>
      <c r="B158" s="66"/>
    </row>
    <row r="159" spans="1:2" x14ac:dyDescent="0.25">
      <c r="A159" s="66"/>
      <c r="B159" s="66"/>
    </row>
    <row r="160" spans="1:2" x14ac:dyDescent="0.25">
      <c r="A160" s="66"/>
      <c r="B160" s="66"/>
    </row>
    <row r="161" spans="1:2" x14ac:dyDescent="0.25">
      <c r="A161" s="66"/>
      <c r="B161" s="66"/>
    </row>
    <row r="162" spans="1:2" x14ac:dyDescent="0.25">
      <c r="A162" s="66"/>
      <c r="B162" s="66"/>
    </row>
    <row r="163" spans="1:2" x14ac:dyDescent="0.25">
      <c r="A163" s="66"/>
      <c r="B163" s="66"/>
    </row>
    <row r="164" spans="1:2" x14ac:dyDescent="0.25">
      <c r="A164" s="66"/>
      <c r="B164" s="66"/>
    </row>
    <row r="165" spans="1:2" x14ac:dyDescent="0.25">
      <c r="A165" s="66"/>
      <c r="B165" s="66"/>
    </row>
    <row r="166" spans="1:2" x14ac:dyDescent="0.25">
      <c r="A166" s="66"/>
      <c r="B166" s="66"/>
    </row>
    <row r="167" spans="1:2" x14ac:dyDescent="0.25">
      <c r="A167" s="66"/>
      <c r="B167" s="66"/>
    </row>
    <row r="168" spans="1:2" x14ac:dyDescent="0.25">
      <c r="A168" s="66"/>
      <c r="B168" s="66"/>
    </row>
    <row r="169" spans="1:2" x14ac:dyDescent="0.25">
      <c r="A169" s="66"/>
      <c r="B169" s="66"/>
    </row>
    <row r="170" spans="1:2" x14ac:dyDescent="0.25">
      <c r="A170" s="66"/>
      <c r="B170" s="66"/>
    </row>
    <row r="171" spans="1:2" x14ac:dyDescent="0.25">
      <c r="A171" s="66"/>
      <c r="B171" s="66"/>
    </row>
    <row r="172" spans="1:2" x14ac:dyDescent="0.25">
      <c r="A172" s="66"/>
      <c r="B172" s="66"/>
    </row>
    <row r="173" spans="1:2" x14ac:dyDescent="0.25">
      <c r="A173" s="66"/>
      <c r="B173" s="66"/>
    </row>
    <row r="174" spans="1:2" x14ac:dyDescent="0.25">
      <c r="A174" s="66"/>
      <c r="B174" s="66"/>
    </row>
    <row r="175" spans="1:2" x14ac:dyDescent="0.25">
      <c r="A175" s="66"/>
      <c r="B175" s="66"/>
    </row>
    <row r="176" spans="1:2" x14ac:dyDescent="0.25">
      <c r="A176" s="66"/>
      <c r="B176" s="66"/>
    </row>
    <row r="177" spans="1:1" x14ac:dyDescent="0.25">
      <c r="A177" s="66"/>
    </row>
  </sheetData>
  <pageMargins left="0.75" right="0.75" top="1" bottom="1" header="0.5" footer="0.5"/>
  <pageSetup scale="79" orientation="portrait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20"/>
  <sheetViews>
    <sheetView workbookViewId="0">
      <selection activeCell="J29" sqref="J29"/>
    </sheetView>
  </sheetViews>
  <sheetFormatPr defaultRowHeight="15.6" x14ac:dyDescent="0.3"/>
  <cols>
    <col min="1" max="9" width="3.59765625" customWidth="1"/>
    <col min="10" max="10" width="8.69921875" customWidth="1"/>
    <col min="11" max="15" width="3.59765625" customWidth="1"/>
    <col min="16" max="17" width="4" customWidth="1"/>
    <col min="18" max="26" width="3.59765625" customWidth="1"/>
    <col min="27" max="27" width="8.69921875" customWidth="1"/>
    <col min="28" max="33" width="3.59765625" customWidth="1"/>
  </cols>
  <sheetData>
    <row r="1" spans="1:34" x14ac:dyDescent="0.3">
      <c r="A1" s="109" t="s">
        <v>25</v>
      </c>
    </row>
    <row r="2" spans="1:34" ht="16.2" thickBot="1" x14ac:dyDescent="0.35">
      <c r="A2" s="109" t="s">
        <v>64</v>
      </c>
      <c r="R2" s="109" t="s">
        <v>65</v>
      </c>
    </row>
    <row r="3" spans="1:34" x14ac:dyDescent="0.3">
      <c r="A3" s="111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3"/>
      <c r="R3" s="111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3"/>
    </row>
    <row r="4" spans="1:34" x14ac:dyDescent="0.3">
      <c r="A4" s="114" t="s">
        <v>61</v>
      </c>
      <c r="B4" s="3">
        <v>3</v>
      </c>
      <c r="C4" s="3">
        <v>6</v>
      </c>
      <c r="D4" s="3">
        <v>7</v>
      </c>
      <c r="E4" s="3">
        <v>8</v>
      </c>
      <c r="F4" s="3">
        <v>8</v>
      </c>
      <c r="G4" s="3">
        <v>10</v>
      </c>
      <c r="H4" s="9"/>
      <c r="I4" s="9"/>
      <c r="J4" s="110" t="s">
        <v>62</v>
      </c>
      <c r="K4" s="3">
        <f>INTERCEPT(B4:G4,B5:G5)</f>
        <v>1.6640000000000006</v>
      </c>
      <c r="L4" s="9"/>
      <c r="M4" s="3" t="s">
        <v>49</v>
      </c>
      <c r="N4" s="3">
        <v>0</v>
      </c>
      <c r="O4" s="3">
        <v>9</v>
      </c>
      <c r="P4" s="115"/>
      <c r="Q4" s="2"/>
      <c r="R4" s="114" t="s">
        <v>61</v>
      </c>
      <c r="S4" s="3">
        <v>3</v>
      </c>
      <c r="T4" s="3">
        <v>6</v>
      </c>
      <c r="U4" s="3">
        <v>7</v>
      </c>
      <c r="V4" s="3">
        <v>8</v>
      </c>
      <c r="W4" s="3">
        <v>8</v>
      </c>
      <c r="X4" s="3">
        <v>10</v>
      </c>
      <c r="Y4" s="9"/>
      <c r="Z4" s="9"/>
      <c r="AA4" s="110" t="s">
        <v>62</v>
      </c>
      <c r="AB4" s="3">
        <f>INTERCEPT(S4:X4,S5:X5)</f>
        <v>2.8</v>
      </c>
      <c r="AC4" s="9"/>
      <c r="AD4" s="3" t="s">
        <v>49</v>
      </c>
      <c r="AE4" s="3">
        <v>0</v>
      </c>
      <c r="AF4" s="3">
        <v>7</v>
      </c>
      <c r="AG4" s="115"/>
      <c r="AH4" s="2"/>
    </row>
    <row r="5" spans="1:34" x14ac:dyDescent="0.3">
      <c r="A5" s="114" t="s">
        <v>49</v>
      </c>
      <c r="B5" s="3">
        <v>2</v>
      </c>
      <c r="C5" s="3">
        <v>4</v>
      </c>
      <c r="D5" s="3">
        <v>4</v>
      </c>
      <c r="E5" s="3">
        <v>5</v>
      </c>
      <c r="F5" s="3">
        <v>6</v>
      </c>
      <c r="G5" s="3">
        <v>8</v>
      </c>
      <c r="H5" s="9"/>
      <c r="I5" s="9"/>
      <c r="J5" s="110" t="s">
        <v>63</v>
      </c>
      <c r="K5" s="3">
        <f>SLOPE(B4:G4,B5:G5)</f>
        <v>1.1039999999999999</v>
      </c>
      <c r="L5" s="9"/>
      <c r="M5" s="3" t="s">
        <v>61</v>
      </c>
      <c r="N5" s="3">
        <f>K4+K5*N4</f>
        <v>1.6640000000000006</v>
      </c>
      <c r="O5" s="3">
        <f>K4+K5*O4</f>
        <v>11.599999999999998</v>
      </c>
      <c r="P5" s="115"/>
      <c r="Q5" s="2"/>
      <c r="R5" s="114" t="s">
        <v>49</v>
      </c>
      <c r="S5" s="3">
        <v>1</v>
      </c>
      <c r="T5" s="3">
        <v>2</v>
      </c>
      <c r="U5" s="3">
        <v>3</v>
      </c>
      <c r="V5" s="3">
        <v>4</v>
      </c>
      <c r="W5" s="3">
        <v>5</v>
      </c>
      <c r="X5" s="3">
        <v>6</v>
      </c>
      <c r="Y5" s="9"/>
      <c r="Z5" s="9"/>
      <c r="AA5" s="110" t="s">
        <v>63</v>
      </c>
      <c r="AB5" s="3">
        <f>SLOPE(S4:X4,S5:X5)</f>
        <v>1.2</v>
      </c>
      <c r="AC5" s="9"/>
      <c r="AD5" s="3" t="s">
        <v>61</v>
      </c>
      <c r="AE5" s="3">
        <f>AB4+AB5*AE4</f>
        <v>2.8</v>
      </c>
      <c r="AF5" s="3">
        <f>AB4+AB5*AF4</f>
        <v>11.2</v>
      </c>
      <c r="AG5" s="115"/>
      <c r="AH5" s="2"/>
    </row>
    <row r="6" spans="1:34" x14ac:dyDescent="0.3">
      <c r="A6" s="116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115"/>
      <c r="Q6" s="2"/>
      <c r="R6" s="117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118"/>
    </row>
    <row r="7" spans="1:34" x14ac:dyDescent="0.3">
      <c r="A7" s="117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118"/>
      <c r="R7" s="117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118"/>
    </row>
    <row r="8" spans="1:34" x14ac:dyDescent="0.3">
      <c r="A8" s="117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118"/>
      <c r="R8" s="117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118"/>
    </row>
    <row r="9" spans="1:34" x14ac:dyDescent="0.3">
      <c r="A9" s="117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118"/>
      <c r="R9" s="117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118"/>
    </row>
    <row r="10" spans="1:34" x14ac:dyDescent="0.3">
      <c r="A10" s="117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118"/>
      <c r="R10" s="117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118"/>
    </row>
    <row r="11" spans="1:34" x14ac:dyDescent="0.3">
      <c r="A11" s="117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118"/>
      <c r="R11" s="117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118"/>
    </row>
    <row r="12" spans="1:34" x14ac:dyDescent="0.3">
      <c r="A12" s="117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118"/>
      <c r="R12" s="117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118"/>
    </row>
    <row r="13" spans="1:34" x14ac:dyDescent="0.3">
      <c r="A13" s="117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118"/>
      <c r="R13" s="117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118"/>
    </row>
    <row r="14" spans="1:34" x14ac:dyDescent="0.3">
      <c r="A14" s="117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118"/>
      <c r="R14" s="117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118"/>
    </row>
    <row r="15" spans="1:34" x14ac:dyDescent="0.3">
      <c r="A15" s="117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118"/>
      <c r="R15" s="117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118"/>
    </row>
    <row r="16" spans="1:34" x14ac:dyDescent="0.3">
      <c r="A16" s="117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118"/>
      <c r="R16" s="117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118"/>
    </row>
    <row r="17" spans="1:33" x14ac:dyDescent="0.3">
      <c r="A17" s="117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118"/>
      <c r="R17" s="117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118"/>
    </row>
    <row r="18" spans="1:33" x14ac:dyDescent="0.3">
      <c r="A18" s="117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118"/>
      <c r="R18" s="117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118"/>
    </row>
    <row r="19" spans="1:33" x14ac:dyDescent="0.3">
      <c r="A19" s="117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118"/>
      <c r="R19" s="117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118"/>
    </row>
    <row r="20" spans="1:33" ht="16.2" thickBot="1" x14ac:dyDescent="0.35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1"/>
      <c r="R20" s="119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7"/>
  <sheetViews>
    <sheetView workbookViewId="0">
      <selection activeCell="D1" sqref="D1"/>
    </sheetView>
  </sheetViews>
  <sheetFormatPr defaultRowHeight="15.6" x14ac:dyDescent="0.3"/>
  <cols>
    <col min="1" max="13" width="10.09765625" style="2" customWidth="1"/>
  </cols>
  <sheetData>
    <row r="1" spans="1:13" x14ac:dyDescent="0.3">
      <c r="A1" s="107" t="s">
        <v>25</v>
      </c>
    </row>
    <row r="2" spans="1:13" x14ac:dyDescent="0.3">
      <c r="A2" s="108" t="s">
        <v>53</v>
      </c>
    </row>
    <row r="3" spans="1:13" ht="16.2" thickBot="1" x14ac:dyDescent="0.35"/>
    <row r="4" spans="1:13" ht="16.2" thickTop="1" x14ac:dyDescent="0.3">
      <c r="A4" s="97" t="s">
        <v>1</v>
      </c>
      <c r="B4" s="95">
        <v>1</v>
      </c>
      <c r="C4" s="90">
        <f>B4+1</f>
        <v>2</v>
      </c>
      <c r="D4" s="90">
        <f t="shared" ref="D4:M4" si="0">C4+1</f>
        <v>3</v>
      </c>
      <c r="E4" s="90">
        <f t="shared" si="0"/>
        <v>4</v>
      </c>
      <c r="F4" s="90">
        <f t="shared" si="0"/>
        <v>5</v>
      </c>
      <c r="G4" s="90">
        <f t="shared" si="0"/>
        <v>6</v>
      </c>
      <c r="H4" s="90">
        <f t="shared" si="0"/>
        <v>7</v>
      </c>
      <c r="I4" s="90">
        <f t="shared" si="0"/>
        <v>8</v>
      </c>
      <c r="J4" s="90">
        <f t="shared" si="0"/>
        <v>9</v>
      </c>
      <c r="K4" s="90">
        <f t="shared" si="0"/>
        <v>10</v>
      </c>
      <c r="L4" s="90">
        <f t="shared" si="0"/>
        <v>11</v>
      </c>
      <c r="M4" s="91">
        <f t="shared" si="0"/>
        <v>12</v>
      </c>
    </row>
    <row r="5" spans="1:13" ht="16.2" thickBot="1" x14ac:dyDescent="0.35">
      <c r="A5" s="98" t="s">
        <v>52</v>
      </c>
      <c r="B5" s="96">
        <v>40</v>
      </c>
      <c r="C5" s="93">
        <v>49</v>
      </c>
      <c r="D5" s="93">
        <v>27</v>
      </c>
      <c r="E5" s="93">
        <v>5</v>
      </c>
      <c r="F5" s="93">
        <v>38</v>
      </c>
      <c r="G5" s="93">
        <v>48</v>
      </c>
      <c r="H5" s="93">
        <v>26</v>
      </c>
      <c r="I5" s="93">
        <v>7</v>
      </c>
      <c r="J5" s="93">
        <v>39</v>
      </c>
      <c r="K5" s="93">
        <v>47</v>
      </c>
      <c r="L5" s="93">
        <v>28</v>
      </c>
      <c r="M5" s="94">
        <v>6</v>
      </c>
    </row>
    <row r="6" spans="1:13" ht="16.2" thickTop="1" x14ac:dyDescent="0.3"/>
    <row r="20" spans="1:6" ht="16.2" thickBot="1" x14ac:dyDescent="0.35"/>
    <row r="21" spans="1:6" ht="16.8" thickTop="1" thickBot="1" x14ac:dyDescent="0.35">
      <c r="A21" s="101" t="s">
        <v>52</v>
      </c>
      <c r="B21" s="102" t="s">
        <v>54</v>
      </c>
      <c r="C21" s="102" t="s">
        <v>55</v>
      </c>
      <c r="D21" s="102" t="s">
        <v>56</v>
      </c>
      <c r="E21" s="103" t="s">
        <v>57</v>
      </c>
    </row>
    <row r="22" spans="1:6" ht="16.2" thickTop="1" x14ac:dyDescent="0.3">
      <c r="A22" s="89" t="s">
        <v>58</v>
      </c>
      <c r="B22" s="90">
        <f>B5</f>
        <v>40</v>
      </c>
      <c r="C22" s="90">
        <f>C5</f>
        <v>49</v>
      </c>
      <c r="D22" s="90">
        <f>D5</f>
        <v>27</v>
      </c>
      <c r="E22" s="91">
        <f>E5</f>
        <v>5</v>
      </c>
    </row>
    <row r="23" spans="1:6" x14ac:dyDescent="0.3">
      <c r="A23" s="99" t="s">
        <v>59</v>
      </c>
      <c r="B23" s="3">
        <f>F5</f>
        <v>38</v>
      </c>
      <c r="C23" s="3">
        <f>G5</f>
        <v>48</v>
      </c>
      <c r="D23" s="3">
        <f>H5</f>
        <v>26</v>
      </c>
      <c r="E23" s="100">
        <f>I5</f>
        <v>7</v>
      </c>
    </row>
    <row r="24" spans="1:6" ht="16.2" thickBot="1" x14ac:dyDescent="0.35">
      <c r="A24" s="92" t="s">
        <v>60</v>
      </c>
      <c r="B24" s="93">
        <f>J5</f>
        <v>39</v>
      </c>
      <c r="C24" s="93">
        <f>K5</f>
        <v>47</v>
      </c>
      <c r="D24" s="93">
        <f>L5</f>
        <v>28</v>
      </c>
      <c r="E24" s="94">
        <f>M5</f>
        <v>6</v>
      </c>
      <c r="F24" s="2" t="s">
        <v>11</v>
      </c>
    </row>
    <row r="25" spans="1:6" ht="16.2" thickTop="1" x14ac:dyDescent="0.3">
      <c r="A25" s="104" t="s">
        <v>11</v>
      </c>
      <c r="B25" s="18">
        <f>AVERAGE(B22:B24)</f>
        <v>39</v>
      </c>
      <c r="C25" s="18">
        <f t="shared" ref="C25:E25" si="1">AVERAGE(C22:C24)</f>
        <v>48</v>
      </c>
      <c r="D25" s="18">
        <f t="shared" si="1"/>
        <v>27</v>
      </c>
      <c r="E25" s="105">
        <f t="shared" si="1"/>
        <v>6</v>
      </c>
      <c r="F25" s="97">
        <f>AVERAGE(B25:E25)</f>
        <v>30</v>
      </c>
    </row>
    <row r="26" spans="1:6" ht="16.2" thickBot="1" x14ac:dyDescent="0.35">
      <c r="A26" s="92" t="s">
        <v>12</v>
      </c>
      <c r="B26" s="93">
        <f>B25/F25</f>
        <v>1.3</v>
      </c>
      <c r="C26" s="93">
        <f>C25/F25</f>
        <v>1.6</v>
      </c>
      <c r="D26" s="93">
        <f>D25/F25</f>
        <v>0.9</v>
      </c>
      <c r="E26" s="94">
        <f>E25/F25</f>
        <v>0.2</v>
      </c>
      <c r="F26" s="106">
        <f>F25/F25</f>
        <v>1</v>
      </c>
    </row>
    <row r="27" spans="1:6" ht="16.2" thickTop="1" x14ac:dyDescent="0.3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98"/>
  <sheetViews>
    <sheetView zoomScaleNormal="100" zoomScaleSheetLayoutView="100" workbookViewId="0">
      <selection activeCell="P28" sqref="P28"/>
    </sheetView>
  </sheetViews>
  <sheetFormatPr defaultRowHeight="15.6" x14ac:dyDescent="0.3"/>
  <cols>
    <col min="3" max="3" width="1.5" customWidth="1"/>
    <col min="4" max="4" width="9.19921875" bestFit="1" customWidth="1"/>
    <col min="5" max="5" width="8.5" customWidth="1"/>
    <col min="6" max="8" width="8.8984375" style="2" customWidth="1"/>
    <col min="9" max="9" width="8.59765625" style="2" customWidth="1"/>
    <col min="10" max="11" width="9" style="2"/>
    <col min="13" max="13" width="9.59765625" style="2" customWidth="1"/>
  </cols>
  <sheetData>
    <row r="1" spans="1:13" ht="17.399999999999999" x14ac:dyDescent="0.3">
      <c r="A1" s="1" t="s">
        <v>24</v>
      </c>
      <c r="B1" s="1"/>
      <c r="C1" s="33" t="s">
        <v>23</v>
      </c>
      <c r="D1" s="33"/>
      <c r="E1" s="1"/>
      <c r="G1" s="34" t="s">
        <v>0</v>
      </c>
    </row>
    <row r="2" spans="1:13" x14ac:dyDescent="0.3">
      <c r="A2" s="4" t="s">
        <v>1</v>
      </c>
      <c r="B2" s="5" t="s">
        <v>4</v>
      </c>
      <c r="C2" s="35"/>
      <c r="D2" s="35"/>
      <c r="E2" s="5"/>
      <c r="F2" s="5"/>
      <c r="G2" s="5"/>
      <c r="H2" s="5"/>
      <c r="I2" s="6"/>
      <c r="K2" s="2" t="s">
        <v>2</v>
      </c>
      <c r="L2" s="2" t="s">
        <v>3</v>
      </c>
      <c r="M2" s="11" t="s">
        <v>52</v>
      </c>
    </row>
    <row r="3" spans="1:13" x14ac:dyDescent="0.3">
      <c r="A3" s="4">
        <v>1</v>
      </c>
      <c r="B3" s="16">
        <f>M3</f>
        <v>60</v>
      </c>
      <c r="C3" s="36"/>
      <c r="D3" s="36"/>
      <c r="E3" s="9"/>
      <c r="F3" s="9"/>
      <c r="G3" s="9"/>
      <c r="H3" s="9"/>
      <c r="I3" s="8"/>
      <c r="K3" s="5">
        <v>50</v>
      </c>
      <c r="L3" s="5">
        <v>1.2</v>
      </c>
      <c r="M3" s="2">
        <f>K3*L3</f>
        <v>60</v>
      </c>
    </row>
    <row r="4" spans="1:13" x14ac:dyDescent="0.3">
      <c r="A4" s="7">
        <f t="shared" ref="A4:A26" si="0">1+A3</f>
        <v>2</v>
      </c>
      <c r="B4" s="17">
        <f t="shared" ref="B4:B26" si="1">M4</f>
        <v>96</v>
      </c>
      <c r="C4" s="36"/>
      <c r="D4" s="36"/>
      <c r="E4" s="9"/>
      <c r="F4" s="9"/>
      <c r="G4" s="9"/>
      <c r="H4" s="9"/>
      <c r="I4" s="8"/>
      <c r="K4" s="9">
        <f>10+K3</f>
        <v>60</v>
      </c>
      <c r="L4" s="9">
        <v>1.6</v>
      </c>
      <c r="M4" s="2">
        <f t="shared" ref="M4:M26" si="2">K4*L4</f>
        <v>96</v>
      </c>
    </row>
    <row r="5" spans="1:13" x14ac:dyDescent="0.3">
      <c r="A5" s="7">
        <f t="shared" si="0"/>
        <v>3</v>
      </c>
      <c r="B5" s="17">
        <f t="shared" si="1"/>
        <v>49</v>
      </c>
      <c r="C5" s="36"/>
      <c r="D5" s="36"/>
      <c r="E5" s="9"/>
      <c r="F5" s="9"/>
      <c r="G5" s="9"/>
      <c r="H5" s="9"/>
      <c r="I5" s="8"/>
      <c r="K5" s="9">
        <f t="shared" ref="K5:K26" si="3">10+K4</f>
        <v>70</v>
      </c>
      <c r="L5" s="9">
        <v>0.7</v>
      </c>
      <c r="M5" s="2">
        <f t="shared" si="2"/>
        <v>49</v>
      </c>
    </row>
    <row r="6" spans="1:13" x14ac:dyDescent="0.3">
      <c r="A6" s="7">
        <f t="shared" si="0"/>
        <v>4</v>
      </c>
      <c r="B6" s="17">
        <f t="shared" si="1"/>
        <v>40</v>
      </c>
      <c r="C6" s="36"/>
      <c r="D6" s="36"/>
      <c r="E6" s="9"/>
      <c r="F6" s="9"/>
      <c r="G6" s="9"/>
      <c r="H6" s="9"/>
      <c r="I6" s="8"/>
      <c r="K6" s="9">
        <f t="shared" si="3"/>
        <v>80</v>
      </c>
      <c r="L6" s="9">
        <v>0.5</v>
      </c>
      <c r="M6" s="2">
        <f t="shared" si="2"/>
        <v>40</v>
      </c>
    </row>
    <row r="7" spans="1:13" x14ac:dyDescent="0.3">
      <c r="A7" s="7">
        <f t="shared" si="0"/>
        <v>5</v>
      </c>
      <c r="B7" s="17">
        <f t="shared" si="1"/>
        <v>108</v>
      </c>
      <c r="C7" s="36"/>
      <c r="D7" s="36"/>
      <c r="E7" s="9"/>
      <c r="F7" s="9"/>
      <c r="G7" s="9"/>
      <c r="H7" s="9"/>
      <c r="I7" s="8"/>
      <c r="K7" s="9">
        <f t="shared" si="3"/>
        <v>90</v>
      </c>
      <c r="L7" s="29">
        <f>L3</f>
        <v>1.2</v>
      </c>
      <c r="M7" s="2">
        <f t="shared" si="2"/>
        <v>108</v>
      </c>
    </row>
    <row r="8" spans="1:13" x14ac:dyDescent="0.3">
      <c r="A8" s="7">
        <f t="shared" si="0"/>
        <v>6</v>
      </c>
      <c r="B8" s="17">
        <f t="shared" si="1"/>
        <v>160</v>
      </c>
      <c r="C8" s="36"/>
      <c r="D8" s="36"/>
      <c r="E8" s="9"/>
      <c r="F8" s="9"/>
      <c r="G8" s="9"/>
      <c r="H8" s="9"/>
      <c r="I8" s="8"/>
      <c r="K8" s="9">
        <f t="shared" si="3"/>
        <v>100</v>
      </c>
      <c r="L8" s="29">
        <f t="shared" ref="L8:L26" si="4">L4</f>
        <v>1.6</v>
      </c>
      <c r="M8" s="2">
        <f t="shared" si="2"/>
        <v>160</v>
      </c>
    </row>
    <row r="9" spans="1:13" x14ac:dyDescent="0.3">
      <c r="A9" s="7">
        <f t="shared" si="0"/>
        <v>7</v>
      </c>
      <c r="B9" s="17">
        <f t="shared" si="1"/>
        <v>77</v>
      </c>
      <c r="C9" s="36"/>
      <c r="D9" s="36"/>
      <c r="E9" s="9"/>
      <c r="F9" s="9"/>
      <c r="G9" s="9"/>
      <c r="H9" s="9"/>
      <c r="I9" s="8"/>
      <c r="K9" s="9">
        <f t="shared" si="3"/>
        <v>110</v>
      </c>
      <c r="L9" s="29">
        <f t="shared" si="4"/>
        <v>0.7</v>
      </c>
      <c r="M9" s="2">
        <f t="shared" si="2"/>
        <v>77</v>
      </c>
    </row>
    <row r="10" spans="1:13" x14ac:dyDescent="0.3">
      <c r="A10" s="7">
        <f t="shared" si="0"/>
        <v>8</v>
      </c>
      <c r="B10" s="17">
        <f t="shared" si="1"/>
        <v>60</v>
      </c>
      <c r="C10" s="36"/>
      <c r="D10" s="36"/>
      <c r="E10" s="9"/>
      <c r="F10" s="9"/>
      <c r="G10" s="9"/>
      <c r="H10" s="9"/>
      <c r="I10" s="8"/>
      <c r="K10" s="9">
        <f t="shared" si="3"/>
        <v>120</v>
      </c>
      <c r="L10" s="29">
        <f t="shared" si="4"/>
        <v>0.5</v>
      </c>
      <c r="M10" s="2">
        <f t="shared" si="2"/>
        <v>60</v>
      </c>
    </row>
    <row r="11" spans="1:13" x14ac:dyDescent="0.3">
      <c r="A11" s="7">
        <f t="shared" si="0"/>
        <v>9</v>
      </c>
      <c r="B11" s="17">
        <f t="shared" si="1"/>
        <v>156</v>
      </c>
      <c r="C11" s="36"/>
      <c r="D11" s="36"/>
      <c r="E11" s="9"/>
      <c r="F11" s="9"/>
      <c r="G11" s="9"/>
      <c r="H11" s="9"/>
      <c r="I11" s="8"/>
      <c r="K11" s="9">
        <f t="shared" si="3"/>
        <v>130</v>
      </c>
      <c r="L11" s="29">
        <f t="shared" si="4"/>
        <v>1.2</v>
      </c>
      <c r="M11" s="2">
        <f t="shared" si="2"/>
        <v>156</v>
      </c>
    </row>
    <row r="12" spans="1:13" x14ac:dyDescent="0.3">
      <c r="A12" s="7">
        <f t="shared" si="0"/>
        <v>10</v>
      </c>
      <c r="B12" s="17">
        <f t="shared" si="1"/>
        <v>224</v>
      </c>
      <c r="C12" s="36"/>
      <c r="D12" s="36"/>
      <c r="E12" s="9"/>
      <c r="F12" s="9"/>
      <c r="G12" s="9"/>
      <c r="H12" s="9"/>
      <c r="I12" s="8"/>
      <c r="K12" s="9">
        <f t="shared" si="3"/>
        <v>140</v>
      </c>
      <c r="L12" s="29">
        <f t="shared" si="4"/>
        <v>1.6</v>
      </c>
      <c r="M12" s="2">
        <f t="shared" si="2"/>
        <v>224</v>
      </c>
    </row>
    <row r="13" spans="1:13" x14ac:dyDescent="0.3">
      <c r="A13" s="7">
        <f t="shared" si="0"/>
        <v>11</v>
      </c>
      <c r="B13" s="17">
        <f t="shared" si="1"/>
        <v>105</v>
      </c>
      <c r="C13" s="36"/>
      <c r="D13" s="36"/>
      <c r="E13" s="9"/>
      <c r="F13" s="9"/>
      <c r="G13" s="9"/>
      <c r="H13" s="9"/>
      <c r="I13" s="8"/>
      <c r="K13" s="9">
        <f t="shared" si="3"/>
        <v>150</v>
      </c>
      <c r="L13" s="29">
        <f t="shared" si="4"/>
        <v>0.7</v>
      </c>
      <c r="M13" s="2">
        <f t="shared" si="2"/>
        <v>105</v>
      </c>
    </row>
    <row r="14" spans="1:13" x14ac:dyDescent="0.3">
      <c r="A14" s="7">
        <f t="shared" si="0"/>
        <v>12</v>
      </c>
      <c r="B14" s="17">
        <f t="shared" si="1"/>
        <v>80</v>
      </c>
      <c r="C14" s="36"/>
      <c r="D14" s="36"/>
      <c r="E14" s="9"/>
      <c r="F14" s="9"/>
      <c r="G14" s="9"/>
      <c r="H14" s="9"/>
      <c r="I14" s="8"/>
      <c r="K14" s="9">
        <f t="shared" si="3"/>
        <v>160</v>
      </c>
      <c r="L14" s="29">
        <f t="shared" si="4"/>
        <v>0.5</v>
      </c>
      <c r="M14" s="2">
        <f t="shared" si="2"/>
        <v>80</v>
      </c>
    </row>
    <row r="15" spans="1:13" x14ac:dyDescent="0.3">
      <c r="A15" s="7">
        <f t="shared" si="0"/>
        <v>13</v>
      </c>
      <c r="B15" s="17">
        <f t="shared" si="1"/>
        <v>204</v>
      </c>
      <c r="C15" s="36"/>
      <c r="D15" s="36"/>
      <c r="E15" s="9"/>
      <c r="F15" s="9"/>
      <c r="G15" s="9"/>
      <c r="H15" s="9"/>
      <c r="I15" s="8"/>
      <c r="K15" s="9">
        <f t="shared" si="3"/>
        <v>170</v>
      </c>
      <c r="L15" s="29">
        <f t="shared" si="4"/>
        <v>1.2</v>
      </c>
      <c r="M15" s="2">
        <f t="shared" si="2"/>
        <v>204</v>
      </c>
    </row>
    <row r="16" spans="1:13" x14ac:dyDescent="0.3">
      <c r="A16" s="7">
        <f t="shared" si="0"/>
        <v>14</v>
      </c>
      <c r="B16" s="17">
        <f t="shared" si="1"/>
        <v>288</v>
      </c>
      <c r="C16" s="36"/>
      <c r="D16" s="36"/>
      <c r="E16" s="9"/>
      <c r="F16" s="9"/>
      <c r="G16" s="9"/>
      <c r="H16" s="9"/>
      <c r="I16" s="8"/>
      <c r="K16" s="9">
        <f t="shared" si="3"/>
        <v>180</v>
      </c>
      <c r="L16" s="29">
        <f t="shared" si="4"/>
        <v>1.6</v>
      </c>
      <c r="M16" s="2">
        <f t="shared" si="2"/>
        <v>288</v>
      </c>
    </row>
    <row r="17" spans="1:13" x14ac:dyDescent="0.3">
      <c r="A17" s="7">
        <f t="shared" si="0"/>
        <v>15</v>
      </c>
      <c r="B17" s="17">
        <f t="shared" si="1"/>
        <v>133</v>
      </c>
      <c r="C17" s="36"/>
      <c r="D17" s="37" t="s">
        <v>15</v>
      </c>
      <c r="E17" s="9"/>
      <c r="F17" s="9"/>
      <c r="G17" s="9"/>
      <c r="H17" s="9"/>
      <c r="I17" s="8"/>
      <c r="K17" s="9">
        <f t="shared" si="3"/>
        <v>190</v>
      </c>
      <c r="L17" s="29">
        <f t="shared" si="4"/>
        <v>0.7</v>
      </c>
      <c r="M17" s="2">
        <f t="shared" si="2"/>
        <v>133</v>
      </c>
    </row>
    <row r="18" spans="1:13" x14ac:dyDescent="0.3">
      <c r="A18" s="7">
        <f t="shared" si="0"/>
        <v>16</v>
      </c>
      <c r="B18" s="17">
        <f t="shared" si="1"/>
        <v>100</v>
      </c>
      <c r="C18" s="36"/>
      <c r="D18" s="4" t="s">
        <v>5</v>
      </c>
      <c r="E18" s="13" t="s">
        <v>6</v>
      </c>
      <c r="F18" s="14" t="s">
        <v>7</v>
      </c>
      <c r="G18" s="14" t="s">
        <v>8</v>
      </c>
      <c r="H18" s="15" t="s">
        <v>9</v>
      </c>
      <c r="I18" s="6"/>
      <c r="K18" s="9">
        <f t="shared" si="3"/>
        <v>200</v>
      </c>
      <c r="L18" s="29">
        <f t="shared" si="4"/>
        <v>0.5</v>
      </c>
      <c r="M18" s="2">
        <f t="shared" si="2"/>
        <v>100</v>
      </c>
    </row>
    <row r="19" spans="1:13" x14ac:dyDescent="0.3">
      <c r="A19" s="7">
        <f t="shared" si="0"/>
        <v>17</v>
      </c>
      <c r="B19" s="17">
        <f t="shared" si="1"/>
        <v>252</v>
      </c>
      <c r="C19" s="36"/>
      <c r="D19" s="16" t="s">
        <v>16</v>
      </c>
      <c r="E19" s="3">
        <f>B3</f>
        <v>60</v>
      </c>
      <c r="F19" s="3">
        <f>B4</f>
        <v>96</v>
      </c>
      <c r="G19" s="3">
        <f>B5</f>
        <v>49</v>
      </c>
      <c r="H19" s="3">
        <f>B6</f>
        <v>40</v>
      </c>
      <c r="I19" s="8"/>
      <c r="K19" s="9">
        <f t="shared" si="3"/>
        <v>210</v>
      </c>
      <c r="L19" s="29">
        <f t="shared" si="4"/>
        <v>1.2</v>
      </c>
      <c r="M19" s="2">
        <f t="shared" si="2"/>
        <v>252</v>
      </c>
    </row>
    <row r="20" spans="1:13" x14ac:dyDescent="0.3">
      <c r="A20" s="7">
        <f t="shared" si="0"/>
        <v>18</v>
      </c>
      <c r="B20" s="17">
        <f t="shared" si="1"/>
        <v>352</v>
      </c>
      <c r="C20" s="36"/>
      <c r="D20" s="17" t="s">
        <v>17</v>
      </c>
      <c r="E20" s="3">
        <f>B7</f>
        <v>108</v>
      </c>
      <c r="F20" s="3">
        <f>B8</f>
        <v>160</v>
      </c>
      <c r="G20" s="3">
        <f>B9</f>
        <v>77</v>
      </c>
      <c r="H20" s="3">
        <f>B10</f>
        <v>60</v>
      </c>
      <c r="I20" s="8"/>
      <c r="K20" s="9">
        <f t="shared" si="3"/>
        <v>220</v>
      </c>
      <c r="L20" s="29">
        <f t="shared" si="4"/>
        <v>1.6</v>
      </c>
      <c r="M20" s="2">
        <f t="shared" si="2"/>
        <v>352</v>
      </c>
    </row>
    <row r="21" spans="1:13" x14ac:dyDescent="0.3">
      <c r="A21" s="7">
        <f t="shared" si="0"/>
        <v>19</v>
      </c>
      <c r="B21" s="17">
        <f t="shared" si="1"/>
        <v>161</v>
      </c>
      <c r="C21" s="36"/>
      <c r="D21" s="17" t="s">
        <v>18</v>
      </c>
      <c r="E21" s="3">
        <f>B11</f>
        <v>156</v>
      </c>
      <c r="F21" s="3">
        <f>B12</f>
        <v>224</v>
      </c>
      <c r="G21" s="3">
        <f>B13</f>
        <v>105</v>
      </c>
      <c r="H21" s="3">
        <f>B14</f>
        <v>80</v>
      </c>
      <c r="I21" s="8"/>
      <c r="K21" s="9">
        <f t="shared" si="3"/>
        <v>230</v>
      </c>
      <c r="L21" s="29">
        <f t="shared" si="4"/>
        <v>0.7</v>
      </c>
      <c r="M21" s="2">
        <f t="shared" si="2"/>
        <v>161</v>
      </c>
    </row>
    <row r="22" spans="1:13" x14ac:dyDescent="0.3">
      <c r="A22" s="10">
        <f t="shared" si="0"/>
        <v>20</v>
      </c>
      <c r="B22" s="17">
        <f t="shared" si="1"/>
        <v>120</v>
      </c>
      <c r="C22" s="36"/>
      <c r="D22" s="17" t="s">
        <v>19</v>
      </c>
      <c r="E22" s="3">
        <f>B15</f>
        <v>204</v>
      </c>
      <c r="F22" s="3">
        <f>B16</f>
        <v>288</v>
      </c>
      <c r="G22" s="3">
        <f>B17</f>
        <v>133</v>
      </c>
      <c r="H22" s="3">
        <f>B18</f>
        <v>100</v>
      </c>
      <c r="I22" s="8"/>
      <c r="K22" s="11">
        <f t="shared" si="3"/>
        <v>240</v>
      </c>
      <c r="L22" s="32">
        <f t="shared" si="4"/>
        <v>0.5</v>
      </c>
      <c r="M22" s="11">
        <f t="shared" si="2"/>
        <v>120</v>
      </c>
    </row>
    <row r="23" spans="1:13" x14ac:dyDescent="0.3">
      <c r="A23" s="4">
        <f t="shared" si="0"/>
        <v>21</v>
      </c>
      <c r="B23" s="16">
        <f t="shared" si="1"/>
        <v>300</v>
      </c>
      <c r="C23" s="36"/>
      <c r="D23" s="18" t="s">
        <v>20</v>
      </c>
      <c r="E23" s="3">
        <f>B19</f>
        <v>252</v>
      </c>
      <c r="F23" s="3">
        <f>B20</f>
        <v>352</v>
      </c>
      <c r="G23" s="3">
        <f>B21</f>
        <v>161</v>
      </c>
      <c r="H23" s="3">
        <f>B22</f>
        <v>120</v>
      </c>
      <c r="I23" s="8" t="s">
        <v>11</v>
      </c>
      <c r="K23" s="5">
        <f t="shared" si="3"/>
        <v>250</v>
      </c>
      <c r="L23" s="31">
        <f t="shared" si="4"/>
        <v>1.2</v>
      </c>
      <c r="M23" s="2">
        <f t="shared" si="2"/>
        <v>300</v>
      </c>
    </row>
    <row r="24" spans="1:13" x14ac:dyDescent="0.3">
      <c r="A24" s="7">
        <f t="shared" si="0"/>
        <v>22</v>
      </c>
      <c r="B24" s="17">
        <f t="shared" si="1"/>
        <v>416</v>
      </c>
      <c r="C24" s="36"/>
      <c r="D24" s="7" t="s">
        <v>10</v>
      </c>
      <c r="E24" s="4">
        <f>E23-E22</f>
        <v>48</v>
      </c>
      <c r="F24" s="16">
        <f t="shared" ref="F24:H24" si="5">F23-F22</f>
        <v>64</v>
      </c>
      <c r="G24" s="16">
        <f t="shared" si="5"/>
        <v>28</v>
      </c>
      <c r="H24" s="6">
        <f t="shared" si="5"/>
        <v>20</v>
      </c>
      <c r="I24" s="16">
        <f>AVERAGE(E24:H24)</f>
        <v>40</v>
      </c>
      <c r="K24" s="9">
        <f t="shared" si="3"/>
        <v>260</v>
      </c>
      <c r="L24" s="29">
        <f t="shared" si="4"/>
        <v>1.6</v>
      </c>
      <c r="M24" s="2">
        <f t="shared" si="2"/>
        <v>416</v>
      </c>
    </row>
    <row r="25" spans="1:13" x14ac:dyDescent="0.3">
      <c r="A25" s="7">
        <f t="shared" si="0"/>
        <v>23</v>
      </c>
      <c r="B25" s="17">
        <f t="shared" si="1"/>
        <v>189</v>
      </c>
      <c r="C25" s="36"/>
      <c r="D25" s="7" t="s">
        <v>12</v>
      </c>
      <c r="E25" s="7">
        <f>E24/I24</f>
        <v>1.2</v>
      </c>
      <c r="F25" s="7">
        <f>F24/I24</f>
        <v>1.6</v>
      </c>
      <c r="G25" s="7">
        <f>G24/I24</f>
        <v>0.7</v>
      </c>
      <c r="H25" s="7">
        <f>H24/I24</f>
        <v>0.5</v>
      </c>
      <c r="I25" s="18">
        <v>1</v>
      </c>
      <c r="K25" s="9">
        <f t="shared" si="3"/>
        <v>270</v>
      </c>
      <c r="L25" s="29">
        <f t="shared" si="4"/>
        <v>0.7</v>
      </c>
      <c r="M25" s="2">
        <f t="shared" si="2"/>
        <v>189</v>
      </c>
    </row>
    <row r="26" spans="1:13" x14ac:dyDescent="0.3">
      <c r="A26" s="10">
        <f t="shared" si="0"/>
        <v>24</v>
      </c>
      <c r="B26" s="18">
        <f t="shared" si="1"/>
        <v>140</v>
      </c>
      <c r="C26" s="36"/>
      <c r="D26" s="10" t="s">
        <v>13</v>
      </c>
      <c r="E26" s="10">
        <f>E23+E24</f>
        <v>300</v>
      </c>
      <c r="F26" s="18">
        <f t="shared" ref="F26:H26" si="6">F23+F24</f>
        <v>416</v>
      </c>
      <c r="G26" s="18">
        <f t="shared" si="6"/>
        <v>189</v>
      </c>
      <c r="H26" s="12">
        <f t="shared" si="6"/>
        <v>140</v>
      </c>
      <c r="I26" s="12"/>
      <c r="K26" s="11">
        <f t="shared" si="3"/>
        <v>280</v>
      </c>
      <c r="L26" s="32">
        <f t="shared" si="4"/>
        <v>0.5</v>
      </c>
      <c r="M26" s="11">
        <f t="shared" si="2"/>
        <v>140</v>
      </c>
    </row>
    <row r="27" spans="1:13" x14ac:dyDescent="0.3">
      <c r="A27" s="7"/>
      <c r="B27" s="9"/>
      <c r="C27" s="9"/>
      <c r="D27" s="9"/>
      <c r="E27" s="9"/>
      <c r="F27" s="9"/>
      <c r="G27" s="9"/>
      <c r="H27" s="9"/>
      <c r="I27" s="8"/>
    </row>
    <row r="28" spans="1:13" x14ac:dyDescent="0.3">
      <c r="A28" s="7"/>
      <c r="B28" s="9"/>
      <c r="C28" s="9"/>
      <c r="D28" s="37" t="s">
        <v>14</v>
      </c>
      <c r="E28" s="9"/>
      <c r="F28" s="9"/>
      <c r="G28" s="9"/>
      <c r="H28" s="9"/>
      <c r="I28" s="8"/>
    </row>
    <row r="29" spans="1:13" x14ac:dyDescent="0.3">
      <c r="A29" s="7"/>
      <c r="B29" s="9"/>
      <c r="C29" s="9"/>
      <c r="D29" s="19" t="s">
        <v>5</v>
      </c>
      <c r="E29" s="20" t="s">
        <v>6</v>
      </c>
      <c r="F29" s="21" t="s">
        <v>7</v>
      </c>
      <c r="G29" s="21" t="s">
        <v>8</v>
      </c>
      <c r="H29" s="22" t="s">
        <v>9</v>
      </c>
      <c r="I29" s="23"/>
    </row>
    <row r="30" spans="1:13" x14ac:dyDescent="0.3">
      <c r="A30" s="7"/>
      <c r="B30" s="9"/>
      <c r="C30" s="9"/>
      <c r="D30" s="24" t="s">
        <v>16</v>
      </c>
      <c r="E30" s="25">
        <f>E19/E25</f>
        <v>50</v>
      </c>
      <c r="F30" s="25">
        <f t="shared" ref="F30:H30" si="7">F19/F25</f>
        <v>60</v>
      </c>
      <c r="G30" s="25">
        <f t="shared" si="7"/>
        <v>70</v>
      </c>
      <c r="H30" s="25">
        <f t="shared" si="7"/>
        <v>80</v>
      </c>
      <c r="I30" s="26"/>
    </row>
    <row r="31" spans="1:13" x14ac:dyDescent="0.3">
      <c r="A31" s="7"/>
      <c r="B31" s="9"/>
      <c r="C31" s="9"/>
      <c r="D31" s="27" t="s">
        <v>17</v>
      </c>
      <c r="E31" s="25">
        <f>E20/E25</f>
        <v>90</v>
      </c>
      <c r="F31" s="25">
        <f t="shared" ref="F31:H31" si="8">F20/F25</f>
        <v>100</v>
      </c>
      <c r="G31" s="25">
        <f t="shared" si="8"/>
        <v>110</v>
      </c>
      <c r="H31" s="25">
        <f t="shared" si="8"/>
        <v>120</v>
      </c>
      <c r="I31" s="26"/>
    </row>
    <row r="32" spans="1:13" x14ac:dyDescent="0.3">
      <c r="A32" s="7"/>
      <c r="B32" s="9"/>
      <c r="C32" s="9"/>
      <c r="D32" s="27" t="s">
        <v>18</v>
      </c>
      <c r="E32" s="25">
        <f>E21/E25</f>
        <v>130</v>
      </c>
      <c r="F32" s="25">
        <f t="shared" ref="F32:H32" si="9">F21/F25</f>
        <v>140</v>
      </c>
      <c r="G32" s="25">
        <f t="shared" si="9"/>
        <v>150</v>
      </c>
      <c r="H32" s="25">
        <f t="shared" si="9"/>
        <v>160</v>
      </c>
      <c r="I32" s="26"/>
    </row>
    <row r="33" spans="1:9" x14ac:dyDescent="0.3">
      <c r="A33" s="7"/>
      <c r="B33" s="9"/>
      <c r="C33" s="9"/>
      <c r="D33" s="27" t="s">
        <v>19</v>
      </c>
      <c r="E33" s="25">
        <f>E22/E25</f>
        <v>170</v>
      </c>
      <c r="F33" s="25">
        <f t="shared" ref="F33:H33" si="10">F22/F25</f>
        <v>180</v>
      </c>
      <c r="G33" s="25">
        <f t="shared" si="10"/>
        <v>190</v>
      </c>
      <c r="H33" s="25">
        <f t="shared" si="10"/>
        <v>200</v>
      </c>
      <c r="I33" s="26"/>
    </row>
    <row r="34" spans="1:9" x14ac:dyDescent="0.3">
      <c r="A34" s="7"/>
      <c r="B34" s="9"/>
      <c r="C34" s="9"/>
      <c r="D34" s="28" t="s">
        <v>20</v>
      </c>
      <c r="E34" s="25">
        <f>E23/E25</f>
        <v>210</v>
      </c>
      <c r="F34" s="25">
        <f t="shared" ref="F34:H34" si="11">F23/F25</f>
        <v>220</v>
      </c>
      <c r="G34" s="25">
        <f t="shared" si="11"/>
        <v>230.00000000000003</v>
      </c>
      <c r="H34" s="25">
        <f t="shared" si="11"/>
        <v>240</v>
      </c>
      <c r="I34" s="26" t="s">
        <v>11</v>
      </c>
    </row>
    <row r="35" spans="1:9" x14ac:dyDescent="0.3">
      <c r="A35" s="10"/>
      <c r="B35" s="11"/>
      <c r="C35" s="11"/>
      <c r="D35" s="20" t="s">
        <v>10</v>
      </c>
      <c r="E35" s="20">
        <f>E34-E33</f>
        <v>40</v>
      </c>
      <c r="F35" s="20">
        <f t="shared" ref="F35:H35" si="12">F34-F33</f>
        <v>40</v>
      </c>
      <c r="G35" s="20">
        <f t="shared" si="12"/>
        <v>40.000000000000028</v>
      </c>
      <c r="H35" s="30">
        <f t="shared" si="12"/>
        <v>40</v>
      </c>
      <c r="I35" s="22">
        <f>AVERAGE(E35:H35)</f>
        <v>40.000000000000007</v>
      </c>
    </row>
    <row r="36" spans="1:9" x14ac:dyDescent="0.3">
      <c r="A36" s="2"/>
      <c r="B36" s="2"/>
      <c r="C36" s="2"/>
      <c r="D36" s="2"/>
      <c r="E36" s="2"/>
    </row>
    <row r="37" spans="1:9" x14ac:dyDescent="0.3">
      <c r="A37" s="2"/>
      <c r="B37" s="2"/>
      <c r="C37" s="2"/>
      <c r="D37" s="2"/>
      <c r="E37" s="2"/>
    </row>
    <row r="38" spans="1:9" x14ac:dyDescent="0.3">
      <c r="A38" s="2"/>
      <c r="B38" s="2"/>
      <c r="C38" s="2"/>
      <c r="D38" s="2"/>
      <c r="E38" s="2"/>
    </row>
    <row r="39" spans="1:9" x14ac:dyDescent="0.3">
      <c r="A39" s="2"/>
      <c r="B39" s="2"/>
      <c r="C39" s="2"/>
      <c r="D39" s="2"/>
      <c r="E39" s="2"/>
    </row>
    <row r="40" spans="1:9" x14ac:dyDescent="0.3">
      <c r="A40" s="2"/>
      <c r="B40" s="2"/>
      <c r="C40" s="2"/>
      <c r="D40" s="2"/>
      <c r="E40" s="2"/>
    </row>
    <row r="41" spans="1:9" x14ac:dyDescent="0.3">
      <c r="A41" s="2"/>
      <c r="B41" s="2"/>
      <c r="C41" s="2"/>
      <c r="D41" s="2"/>
      <c r="E41" s="2"/>
    </row>
    <row r="42" spans="1:9" x14ac:dyDescent="0.3">
      <c r="A42" s="2"/>
      <c r="B42" s="2"/>
      <c r="C42" s="2"/>
      <c r="D42" s="2"/>
      <c r="E42" s="2"/>
    </row>
    <row r="43" spans="1:9" x14ac:dyDescent="0.3">
      <c r="A43" s="2"/>
      <c r="B43" s="2"/>
      <c r="C43" s="2"/>
      <c r="D43" s="2"/>
      <c r="E43" s="2"/>
    </row>
    <row r="44" spans="1:9" x14ac:dyDescent="0.3">
      <c r="A44" s="2"/>
      <c r="B44" s="2"/>
      <c r="C44" s="2"/>
      <c r="D44" s="2"/>
      <c r="E44" s="2"/>
    </row>
    <row r="45" spans="1:9" x14ac:dyDescent="0.3">
      <c r="A45" s="2"/>
      <c r="B45" s="2"/>
      <c r="C45" s="2"/>
      <c r="D45" s="2"/>
      <c r="E45" s="2"/>
    </row>
    <row r="46" spans="1:9" x14ac:dyDescent="0.3">
      <c r="A46" s="2"/>
      <c r="B46" s="2"/>
      <c r="C46" s="2"/>
      <c r="D46" s="2"/>
      <c r="E46" s="2"/>
    </row>
    <row r="47" spans="1:9" x14ac:dyDescent="0.3">
      <c r="A47" s="2"/>
      <c r="B47" s="2"/>
      <c r="C47" s="2"/>
      <c r="D47" s="2"/>
      <c r="E47" s="2"/>
    </row>
    <row r="48" spans="1:9" x14ac:dyDescent="0.3">
      <c r="A48" s="2"/>
      <c r="B48" s="2"/>
      <c r="C48" s="2"/>
      <c r="D48" s="2"/>
      <c r="E48" s="2"/>
    </row>
    <row r="49" spans="1:5" x14ac:dyDescent="0.3">
      <c r="A49" s="2"/>
      <c r="B49" s="2"/>
      <c r="C49" s="2"/>
      <c r="D49" s="2"/>
      <c r="E49" s="2"/>
    </row>
    <row r="50" spans="1:5" x14ac:dyDescent="0.3">
      <c r="A50" s="2"/>
      <c r="B50" s="2"/>
      <c r="C50" s="2"/>
      <c r="D50" s="2"/>
      <c r="E50" s="2"/>
    </row>
    <row r="51" spans="1:5" x14ac:dyDescent="0.3">
      <c r="A51" s="2"/>
      <c r="B51" s="2"/>
      <c r="C51" s="2"/>
      <c r="D51" s="2"/>
      <c r="E51" s="2"/>
    </row>
    <row r="52" spans="1:5" x14ac:dyDescent="0.3">
      <c r="A52" s="2"/>
      <c r="B52" s="2"/>
      <c r="C52" s="2"/>
      <c r="D52" s="2"/>
      <c r="E52" s="2"/>
    </row>
    <row r="53" spans="1:5" x14ac:dyDescent="0.3">
      <c r="A53" s="2"/>
      <c r="B53" s="2"/>
      <c r="C53" s="2"/>
      <c r="D53" s="2"/>
      <c r="E53" s="2"/>
    </row>
    <row r="54" spans="1:5" x14ac:dyDescent="0.3">
      <c r="A54" s="2"/>
      <c r="B54" s="2"/>
      <c r="C54" s="2"/>
      <c r="D54" s="2"/>
      <c r="E54" s="2"/>
    </row>
    <row r="55" spans="1:5" x14ac:dyDescent="0.3">
      <c r="A55" s="2"/>
      <c r="B55" s="2"/>
      <c r="C55" s="2"/>
      <c r="D55" s="2"/>
      <c r="E55" s="2"/>
    </row>
    <row r="56" spans="1:5" x14ac:dyDescent="0.3">
      <c r="A56" s="2"/>
      <c r="B56" s="2"/>
      <c r="C56" s="2"/>
      <c r="D56" s="2"/>
      <c r="E56" s="2"/>
    </row>
    <row r="57" spans="1:5" x14ac:dyDescent="0.3">
      <c r="A57" s="2"/>
      <c r="B57" s="2"/>
      <c r="C57" s="2"/>
      <c r="D57" s="2"/>
      <c r="E57" s="2"/>
    </row>
    <row r="58" spans="1:5" x14ac:dyDescent="0.3">
      <c r="A58" s="2"/>
      <c r="B58" s="2"/>
      <c r="C58" s="2"/>
      <c r="D58" s="2"/>
      <c r="E58" s="2"/>
    </row>
    <row r="59" spans="1:5" x14ac:dyDescent="0.3">
      <c r="A59" s="2"/>
      <c r="B59" s="2"/>
      <c r="C59" s="2"/>
      <c r="D59" s="2"/>
      <c r="E59" s="2"/>
    </row>
    <row r="60" spans="1:5" x14ac:dyDescent="0.3">
      <c r="A60" s="2"/>
      <c r="B60" s="2"/>
      <c r="C60" s="2"/>
      <c r="D60" s="2"/>
      <c r="E60" s="2"/>
    </row>
    <row r="61" spans="1:5" x14ac:dyDescent="0.3">
      <c r="A61" s="2"/>
      <c r="B61" s="2"/>
      <c r="C61" s="2"/>
      <c r="D61" s="2"/>
      <c r="E61" s="2"/>
    </row>
    <row r="62" spans="1:5" x14ac:dyDescent="0.3">
      <c r="A62" s="2"/>
      <c r="B62" s="2"/>
      <c r="C62" s="2"/>
      <c r="D62" s="2"/>
      <c r="E62" s="2"/>
    </row>
    <row r="63" spans="1:5" x14ac:dyDescent="0.3">
      <c r="A63" s="2"/>
      <c r="B63" s="2"/>
      <c r="C63" s="2"/>
      <c r="D63" s="2"/>
      <c r="E63" s="2"/>
    </row>
    <row r="64" spans="1:5" x14ac:dyDescent="0.3">
      <c r="A64" s="2"/>
      <c r="B64" s="2"/>
      <c r="C64" s="2"/>
      <c r="D64" s="2"/>
      <c r="E64" s="2"/>
    </row>
    <row r="65" spans="1:5" x14ac:dyDescent="0.3">
      <c r="A65" s="2"/>
      <c r="B65" s="2"/>
      <c r="C65" s="2"/>
      <c r="D65" s="2"/>
      <c r="E65" s="2"/>
    </row>
    <row r="66" spans="1:5" x14ac:dyDescent="0.3">
      <c r="A66" s="2"/>
      <c r="B66" s="2"/>
      <c r="C66" s="2"/>
      <c r="D66" s="2"/>
      <c r="E66" s="2"/>
    </row>
    <row r="67" spans="1:5" x14ac:dyDescent="0.3">
      <c r="A67" s="2"/>
      <c r="B67" s="2"/>
      <c r="C67" s="2"/>
      <c r="D67" s="2"/>
      <c r="E67" s="2"/>
    </row>
    <row r="68" spans="1:5" x14ac:dyDescent="0.3">
      <c r="A68" s="2"/>
      <c r="B68" s="2"/>
      <c r="C68" s="2"/>
      <c r="D68" s="2"/>
      <c r="E68" s="2"/>
    </row>
    <row r="69" spans="1:5" x14ac:dyDescent="0.3">
      <c r="A69" s="2"/>
      <c r="B69" s="2"/>
      <c r="C69" s="2"/>
      <c r="D69" s="2"/>
      <c r="E69" s="2"/>
    </row>
    <row r="70" spans="1:5" x14ac:dyDescent="0.3">
      <c r="A70" s="2"/>
      <c r="B70" s="2"/>
      <c r="C70" s="2"/>
      <c r="D70" s="2"/>
      <c r="E70" s="2"/>
    </row>
    <row r="71" spans="1:5" x14ac:dyDescent="0.3">
      <c r="A71" s="2"/>
      <c r="B71" s="2"/>
      <c r="C71" s="2"/>
      <c r="D71" s="2"/>
      <c r="E71" s="2"/>
    </row>
    <row r="72" spans="1:5" x14ac:dyDescent="0.3">
      <c r="A72" s="2"/>
      <c r="B72" s="2"/>
      <c r="C72" s="2"/>
      <c r="D72" s="2"/>
      <c r="E72" s="2"/>
    </row>
    <row r="73" spans="1:5" x14ac:dyDescent="0.3">
      <c r="A73" s="2"/>
      <c r="B73" s="2"/>
      <c r="C73" s="2"/>
      <c r="D73" s="2"/>
      <c r="E73" s="2"/>
    </row>
    <row r="74" spans="1:5" x14ac:dyDescent="0.3">
      <c r="A74" s="2"/>
      <c r="B74" s="2"/>
      <c r="C74" s="2"/>
      <c r="D74" s="2"/>
      <c r="E74" s="2"/>
    </row>
    <row r="75" spans="1:5" x14ac:dyDescent="0.3">
      <c r="A75" s="2"/>
      <c r="B75" s="2"/>
      <c r="C75" s="2"/>
      <c r="D75" s="2"/>
      <c r="E75" s="2"/>
    </row>
    <row r="76" spans="1:5" x14ac:dyDescent="0.3">
      <c r="A76" s="2"/>
      <c r="B76" s="2"/>
      <c r="C76" s="2"/>
      <c r="D76" s="2"/>
      <c r="E76" s="2"/>
    </row>
    <row r="77" spans="1:5" x14ac:dyDescent="0.3">
      <c r="A77" s="2"/>
      <c r="B77" s="2"/>
      <c r="C77" s="2"/>
      <c r="D77" s="2"/>
      <c r="E77" s="2"/>
    </row>
    <row r="78" spans="1:5" x14ac:dyDescent="0.3">
      <c r="A78" s="2"/>
      <c r="B78" s="2"/>
      <c r="C78" s="2"/>
      <c r="D78" s="2"/>
      <c r="E78" s="2"/>
    </row>
    <row r="79" spans="1:5" x14ac:dyDescent="0.3">
      <c r="A79" s="2"/>
      <c r="B79" s="2"/>
      <c r="C79" s="2"/>
      <c r="D79" s="2"/>
      <c r="E79" s="2"/>
    </row>
    <row r="80" spans="1:5" x14ac:dyDescent="0.3">
      <c r="A80" s="2"/>
      <c r="B80" s="2"/>
      <c r="C80" s="2"/>
      <c r="D80" s="2"/>
      <c r="E80" s="2"/>
    </row>
    <row r="81" spans="1:5" x14ac:dyDescent="0.3">
      <c r="A81" s="2"/>
      <c r="B81" s="2"/>
      <c r="C81" s="2"/>
      <c r="D81" s="2"/>
      <c r="E81" s="2"/>
    </row>
    <row r="82" spans="1:5" x14ac:dyDescent="0.3">
      <c r="A82" s="2"/>
      <c r="B82" s="2"/>
      <c r="C82" s="2"/>
      <c r="D82" s="2"/>
      <c r="E82" s="2"/>
    </row>
    <row r="83" spans="1:5" x14ac:dyDescent="0.3">
      <c r="A83" s="2"/>
      <c r="B83" s="2"/>
      <c r="C83" s="2"/>
      <c r="D83" s="2"/>
      <c r="E83" s="2"/>
    </row>
    <row r="84" spans="1:5" x14ac:dyDescent="0.3">
      <c r="A84" s="2"/>
      <c r="B84" s="2"/>
      <c r="C84" s="2"/>
      <c r="D84" s="2"/>
      <c r="E84" s="2"/>
    </row>
    <row r="85" spans="1:5" x14ac:dyDescent="0.3">
      <c r="A85" s="2"/>
      <c r="B85" s="2"/>
      <c r="C85" s="2"/>
      <c r="D85" s="2"/>
      <c r="E85" s="2"/>
    </row>
    <row r="86" spans="1:5" x14ac:dyDescent="0.3">
      <c r="A86" s="2"/>
      <c r="B86" s="2"/>
      <c r="C86" s="2"/>
      <c r="D86" s="2"/>
      <c r="E86" s="2"/>
    </row>
    <row r="87" spans="1:5" x14ac:dyDescent="0.3">
      <c r="A87" s="2"/>
      <c r="B87" s="2"/>
      <c r="C87" s="2"/>
      <c r="D87" s="2"/>
      <c r="E87" s="2"/>
    </row>
    <row r="88" spans="1:5" x14ac:dyDescent="0.3">
      <c r="A88" s="2"/>
      <c r="B88" s="2"/>
      <c r="C88" s="2"/>
      <c r="D88" s="2"/>
      <c r="E88" s="2"/>
    </row>
    <row r="89" spans="1:5" x14ac:dyDescent="0.3">
      <c r="A89" s="2"/>
      <c r="B89" s="2"/>
      <c r="C89" s="2"/>
      <c r="D89" s="2"/>
      <c r="E89" s="2"/>
    </row>
    <row r="90" spans="1:5" x14ac:dyDescent="0.3">
      <c r="A90" s="2"/>
      <c r="B90" s="2"/>
      <c r="C90" s="2"/>
      <c r="D90" s="2"/>
      <c r="E90" s="2"/>
    </row>
    <row r="91" spans="1:5" x14ac:dyDescent="0.3">
      <c r="A91" s="2"/>
      <c r="B91" s="2"/>
      <c r="C91" s="2"/>
      <c r="D91" s="2"/>
      <c r="E91" s="2"/>
    </row>
    <row r="92" spans="1:5" x14ac:dyDescent="0.3">
      <c r="A92" s="2"/>
      <c r="B92" s="2"/>
      <c r="C92" s="2"/>
      <c r="D92" s="2"/>
      <c r="E92" s="2"/>
    </row>
    <row r="93" spans="1:5" x14ac:dyDescent="0.3">
      <c r="A93" s="2"/>
      <c r="B93" s="2"/>
      <c r="C93" s="2"/>
      <c r="D93" s="2"/>
      <c r="E93" s="2"/>
    </row>
    <row r="94" spans="1:5" x14ac:dyDescent="0.3">
      <c r="A94" s="2"/>
      <c r="B94" s="2"/>
      <c r="C94" s="2"/>
      <c r="D94" s="2"/>
      <c r="E94" s="2"/>
    </row>
    <row r="95" spans="1:5" x14ac:dyDescent="0.3">
      <c r="A95" s="2"/>
      <c r="B95" s="2"/>
      <c r="C95" s="2"/>
      <c r="D95" s="2"/>
      <c r="E95" s="2"/>
    </row>
    <row r="96" spans="1:5" x14ac:dyDescent="0.3">
      <c r="A96" s="2"/>
      <c r="B96" s="2"/>
      <c r="C96" s="2"/>
      <c r="D96" s="2"/>
      <c r="E96" s="2"/>
    </row>
    <row r="97" spans="1:5" x14ac:dyDescent="0.3">
      <c r="A97" s="2"/>
      <c r="B97" s="2"/>
      <c r="C97" s="2"/>
      <c r="D97" s="2"/>
      <c r="E97" s="2"/>
    </row>
    <row r="98" spans="1:5" x14ac:dyDescent="0.3">
      <c r="A98" s="2"/>
      <c r="B98" s="2"/>
      <c r="C98" s="2"/>
      <c r="D98" s="2"/>
      <c r="E98" s="2"/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8"/>
  <sheetViews>
    <sheetView zoomScaleNormal="100" workbookViewId="0">
      <selection activeCell="Q10" sqref="Q10"/>
    </sheetView>
  </sheetViews>
  <sheetFormatPr defaultRowHeight="15.6" x14ac:dyDescent="0.3"/>
  <cols>
    <col min="3" max="3" width="1.5" customWidth="1"/>
    <col min="4" max="4" width="9.19921875" bestFit="1" customWidth="1"/>
    <col min="5" max="5" width="8.5" customWidth="1"/>
    <col min="6" max="8" width="8.8984375" style="2" customWidth="1"/>
    <col min="9" max="9" width="8.59765625" style="2" customWidth="1"/>
    <col min="10" max="11" width="9" style="2"/>
  </cols>
  <sheetData>
    <row r="1" spans="1:13" ht="17.399999999999999" x14ac:dyDescent="0.3">
      <c r="A1" s="1" t="s">
        <v>22</v>
      </c>
      <c r="B1" s="1"/>
      <c r="C1" s="33" t="s">
        <v>23</v>
      </c>
      <c r="D1" s="33"/>
      <c r="E1" s="1"/>
      <c r="G1" s="34" t="s">
        <v>0</v>
      </c>
    </row>
    <row r="2" spans="1:13" x14ac:dyDescent="0.3">
      <c r="A2" s="4" t="s">
        <v>1</v>
      </c>
      <c r="B2" s="5" t="s">
        <v>21</v>
      </c>
      <c r="C2" s="35"/>
      <c r="D2" s="35"/>
      <c r="E2" s="5"/>
      <c r="F2" s="5"/>
      <c r="G2" s="5"/>
      <c r="H2" s="5"/>
      <c r="I2" s="6"/>
      <c r="K2" s="2" t="s">
        <v>2</v>
      </c>
      <c r="L2" s="2" t="s">
        <v>3</v>
      </c>
      <c r="M2" s="11" t="s">
        <v>52</v>
      </c>
    </row>
    <row r="3" spans="1:13" x14ac:dyDescent="0.3">
      <c r="A3" s="16">
        <v>1</v>
      </c>
      <c r="B3" s="16">
        <f>M3</f>
        <v>60</v>
      </c>
      <c r="C3" s="36"/>
      <c r="D3" s="36"/>
      <c r="E3" s="9"/>
      <c r="F3" s="9"/>
      <c r="G3" s="9"/>
      <c r="H3" s="9"/>
      <c r="I3" s="8"/>
      <c r="K3" s="5">
        <v>50</v>
      </c>
      <c r="L3" s="5">
        <v>1.2</v>
      </c>
      <c r="M3" s="2">
        <f>K3*L3</f>
        <v>60</v>
      </c>
    </row>
    <row r="4" spans="1:13" x14ac:dyDescent="0.3">
      <c r="A4" s="17">
        <f t="shared" ref="A4:A26" si="0">1+A3</f>
        <v>2</v>
      </c>
      <c r="B4" s="17">
        <f>M4</f>
        <v>80</v>
      </c>
      <c r="C4" s="36"/>
      <c r="D4" s="36"/>
      <c r="E4" s="9"/>
      <c r="F4" s="9"/>
      <c r="G4" s="9"/>
      <c r="H4" s="9"/>
      <c r="I4" s="8"/>
      <c r="K4" s="9">
        <v>50</v>
      </c>
      <c r="L4" s="9">
        <v>1.6</v>
      </c>
      <c r="M4" s="2">
        <f t="shared" ref="M4:M26" si="1">K4*L4</f>
        <v>80</v>
      </c>
    </row>
    <row r="5" spans="1:13" x14ac:dyDescent="0.3">
      <c r="A5" s="17">
        <f t="shared" si="0"/>
        <v>3</v>
      </c>
      <c r="B5" s="17">
        <f t="shared" ref="B5:B26" si="2">M5</f>
        <v>35</v>
      </c>
      <c r="C5" s="36"/>
      <c r="D5" s="36"/>
      <c r="E5" s="9"/>
      <c r="F5" s="9"/>
      <c r="G5" s="9"/>
      <c r="H5" s="9"/>
      <c r="I5" s="8"/>
      <c r="K5" s="9">
        <v>50</v>
      </c>
      <c r="L5" s="9">
        <v>0.7</v>
      </c>
      <c r="M5" s="2">
        <f t="shared" si="1"/>
        <v>35</v>
      </c>
    </row>
    <row r="6" spans="1:13" x14ac:dyDescent="0.3">
      <c r="A6" s="17">
        <f t="shared" si="0"/>
        <v>4</v>
      </c>
      <c r="B6" s="17">
        <f t="shared" si="2"/>
        <v>25</v>
      </c>
      <c r="C6" s="36"/>
      <c r="D6" s="36"/>
      <c r="E6" s="9"/>
      <c r="F6" s="9"/>
      <c r="G6" s="9"/>
      <c r="H6" s="9"/>
      <c r="I6" s="8"/>
      <c r="K6" s="9">
        <v>50</v>
      </c>
      <c r="L6" s="9">
        <v>0.5</v>
      </c>
      <c r="M6" s="2">
        <f t="shared" si="1"/>
        <v>25</v>
      </c>
    </row>
    <row r="7" spans="1:13" x14ac:dyDescent="0.3">
      <c r="A7" s="17">
        <f t="shared" si="0"/>
        <v>5</v>
      </c>
      <c r="B7" s="17">
        <f t="shared" si="2"/>
        <v>108</v>
      </c>
      <c r="C7" s="36"/>
      <c r="D7" s="36"/>
      <c r="E7" s="9"/>
      <c r="F7" s="9"/>
      <c r="G7" s="9"/>
      <c r="H7" s="9"/>
      <c r="I7" s="8"/>
      <c r="K7" s="9">
        <v>90</v>
      </c>
      <c r="L7" s="29">
        <f>L3</f>
        <v>1.2</v>
      </c>
      <c r="M7" s="2">
        <f t="shared" si="1"/>
        <v>108</v>
      </c>
    </row>
    <row r="8" spans="1:13" x14ac:dyDescent="0.3">
      <c r="A8" s="17">
        <f t="shared" si="0"/>
        <v>6</v>
      </c>
      <c r="B8" s="17">
        <f t="shared" si="2"/>
        <v>144</v>
      </c>
      <c r="C8" s="36"/>
      <c r="D8" s="36"/>
      <c r="E8" s="9"/>
      <c r="F8" s="9"/>
      <c r="G8" s="9"/>
      <c r="H8" s="9"/>
      <c r="I8" s="8"/>
      <c r="K8" s="9">
        <v>90</v>
      </c>
      <c r="L8" s="29">
        <f t="shared" ref="L8:L26" si="3">L4</f>
        <v>1.6</v>
      </c>
      <c r="M8" s="2">
        <f t="shared" si="1"/>
        <v>144</v>
      </c>
    </row>
    <row r="9" spans="1:13" x14ac:dyDescent="0.3">
      <c r="A9" s="17">
        <f t="shared" si="0"/>
        <v>7</v>
      </c>
      <c r="B9" s="17">
        <f t="shared" si="2"/>
        <v>62.999999999999993</v>
      </c>
      <c r="C9" s="36"/>
      <c r="D9" s="36"/>
      <c r="E9" s="9"/>
      <c r="F9" s="9"/>
      <c r="G9" s="9"/>
      <c r="H9" s="9"/>
      <c r="I9" s="8"/>
      <c r="K9" s="9">
        <v>90</v>
      </c>
      <c r="L9" s="29">
        <f t="shared" si="3"/>
        <v>0.7</v>
      </c>
      <c r="M9" s="2">
        <f t="shared" si="1"/>
        <v>62.999999999999993</v>
      </c>
    </row>
    <row r="10" spans="1:13" x14ac:dyDescent="0.3">
      <c r="A10" s="17">
        <f t="shared" si="0"/>
        <v>8</v>
      </c>
      <c r="B10" s="17">
        <f t="shared" si="2"/>
        <v>45</v>
      </c>
      <c r="C10" s="36"/>
      <c r="D10" s="36"/>
      <c r="E10" s="9"/>
      <c r="F10" s="9"/>
      <c r="G10" s="9"/>
      <c r="H10" s="9"/>
      <c r="I10" s="8"/>
      <c r="K10" s="9">
        <v>90</v>
      </c>
      <c r="L10" s="29">
        <f t="shared" si="3"/>
        <v>0.5</v>
      </c>
      <c r="M10" s="2">
        <f t="shared" si="1"/>
        <v>45</v>
      </c>
    </row>
    <row r="11" spans="1:13" x14ac:dyDescent="0.3">
      <c r="A11" s="17">
        <f t="shared" si="0"/>
        <v>9</v>
      </c>
      <c r="B11" s="17">
        <f t="shared" si="2"/>
        <v>156</v>
      </c>
      <c r="C11" s="36"/>
      <c r="D11" s="36"/>
      <c r="E11" s="9"/>
      <c r="F11" s="9"/>
      <c r="G11" s="9"/>
      <c r="H11" s="9"/>
      <c r="I11" s="8"/>
      <c r="K11" s="9">
        <v>130</v>
      </c>
      <c r="L11" s="29">
        <f t="shared" si="3"/>
        <v>1.2</v>
      </c>
      <c r="M11" s="2">
        <f t="shared" si="1"/>
        <v>156</v>
      </c>
    </row>
    <row r="12" spans="1:13" x14ac:dyDescent="0.3">
      <c r="A12" s="17">
        <f t="shared" si="0"/>
        <v>10</v>
      </c>
      <c r="B12" s="17">
        <f t="shared" si="2"/>
        <v>208</v>
      </c>
      <c r="C12" s="36"/>
      <c r="D12" s="36"/>
      <c r="E12" s="9"/>
      <c r="F12" s="9"/>
      <c r="G12" s="9"/>
      <c r="H12" s="9"/>
      <c r="I12" s="8"/>
      <c r="K12" s="9">
        <v>130</v>
      </c>
      <c r="L12" s="29">
        <f t="shared" si="3"/>
        <v>1.6</v>
      </c>
      <c r="M12" s="2">
        <f t="shared" si="1"/>
        <v>208</v>
      </c>
    </row>
    <row r="13" spans="1:13" x14ac:dyDescent="0.3">
      <c r="A13" s="17">
        <f t="shared" si="0"/>
        <v>11</v>
      </c>
      <c r="B13" s="17">
        <f t="shared" si="2"/>
        <v>91</v>
      </c>
      <c r="C13" s="36"/>
      <c r="D13" s="36"/>
      <c r="E13" s="9"/>
      <c r="F13" s="9"/>
      <c r="G13" s="9"/>
      <c r="H13" s="9"/>
      <c r="I13" s="8"/>
      <c r="K13" s="9">
        <v>130</v>
      </c>
      <c r="L13" s="29">
        <f t="shared" si="3"/>
        <v>0.7</v>
      </c>
      <c r="M13" s="2">
        <f t="shared" si="1"/>
        <v>91</v>
      </c>
    </row>
    <row r="14" spans="1:13" x14ac:dyDescent="0.3">
      <c r="A14" s="17">
        <f t="shared" si="0"/>
        <v>12</v>
      </c>
      <c r="B14" s="17">
        <f t="shared" si="2"/>
        <v>65</v>
      </c>
      <c r="C14" s="36"/>
      <c r="D14" s="36"/>
      <c r="E14" s="9"/>
      <c r="F14" s="9"/>
      <c r="G14" s="9"/>
      <c r="H14" s="9"/>
      <c r="I14" s="8"/>
      <c r="K14" s="9">
        <v>130</v>
      </c>
      <c r="L14" s="29">
        <f t="shared" si="3"/>
        <v>0.5</v>
      </c>
      <c r="M14" s="2">
        <f t="shared" si="1"/>
        <v>65</v>
      </c>
    </row>
    <row r="15" spans="1:13" x14ac:dyDescent="0.3">
      <c r="A15" s="17">
        <f t="shared" si="0"/>
        <v>13</v>
      </c>
      <c r="B15" s="17">
        <f t="shared" si="2"/>
        <v>204</v>
      </c>
      <c r="C15" s="36"/>
      <c r="D15" s="36"/>
      <c r="E15" s="9"/>
      <c r="F15" s="9"/>
      <c r="G15" s="9"/>
      <c r="H15" s="9"/>
      <c r="I15" s="8"/>
      <c r="K15" s="9">
        <v>170</v>
      </c>
      <c r="L15" s="29">
        <f t="shared" si="3"/>
        <v>1.2</v>
      </c>
      <c r="M15" s="2">
        <f t="shared" si="1"/>
        <v>204</v>
      </c>
    </row>
    <row r="16" spans="1:13" x14ac:dyDescent="0.3">
      <c r="A16" s="17">
        <f t="shared" si="0"/>
        <v>14</v>
      </c>
      <c r="B16" s="17">
        <f t="shared" si="2"/>
        <v>272</v>
      </c>
      <c r="C16" s="36"/>
      <c r="D16" s="36"/>
      <c r="E16" s="9"/>
      <c r="F16" s="9"/>
      <c r="G16" s="9"/>
      <c r="H16" s="9"/>
      <c r="I16" s="8"/>
      <c r="K16" s="9">
        <v>170</v>
      </c>
      <c r="L16" s="29">
        <f t="shared" si="3"/>
        <v>1.6</v>
      </c>
      <c r="M16" s="2">
        <f t="shared" si="1"/>
        <v>272</v>
      </c>
    </row>
    <row r="17" spans="1:13" x14ac:dyDescent="0.3">
      <c r="A17" s="17">
        <f t="shared" si="0"/>
        <v>15</v>
      </c>
      <c r="B17" s="17">
        <f t="shared" si="2"/>
        <v>118.99999999999999</v>
      </c>
      <c r="C17" s="36"/>
      <c r="D17" s="37" t="s">
        <v>15</v>
      </c>
      <c r="E17" s="9"/>
      <c r="F17" s="9"/>
      <c r="G17" s="9"/>
      <c r="H17" s="9"/>
      <c r="I17" s="8"/>
      <c r="K17" s="9">
        <v>170</v>
      </c>
      <c r="L17" s="29">
        <f t="shared" si="3"/>
        <v>0.7</v>
      </c>
      <c r="M17" s="2">
        <f t="shared" si="1"/>
        <v>118.99999999999999</v>
      </c>
    </row>
    <row r="18" spans="1:13" x14ac:dyDescent="0.3">
      <c r="A18" s="17">
        <f t="shared" si="0"/>
        <v>16</v>
      </c>
      <c r="B18" s="17">
        <f t="shared" si="2"/>
        <v>85</v>
      </c>
      <c r="C18" s="36"/>
      <c r="D18" s="4" t="s">
        <v>5</v>
      </c>
      <c r="E18" s="13" t="s">
        <v>6</v>
      </c>
      <c r="F18" s="14" t="s">
        <v>7</v>
      </c>
      <c r="G18" s="14" t="s">
        <v>8</v>
      </c>
      <c r="H18" s="15" t="s">
        <v>9</v>
      </c>
      <c r="I18" s="6"/>
      <c r="K18" s="9">
        <v>170</v>
      </c>
      <c r="L18" s="29">
        <f t="shared" si="3"/>
        <v>0.5</v>
      </c>
      <c r="M18" s="2">
        <f t="shared" si="1"/>
        <v>85</v>
      </c>
    </row>
    <row r="19" spans="1:13" x14ac:dyDescent="0.3">
      <c r="A19" s="17">
        <f t="shared" si="0"/>
        <v>17</v>
      </c>
      <c r="B19" s="17">
        <f t="shared" si="2"/>
        <v>252</v>
      </c>
      <c r="C19" s="36"/>
      <c r="D19" s="16" t="s">
        <v>16</v>
      </c>
      <c r="E19" s="3">
        <f>B3</f>
        <v>60</v>
      </c>
      <c r="F19" s="3">
        <f>B4</f>
        <v>80</v>
      </c>
      <c r="G19" s="3">
        <f>B5</f>
        <v>35</v>
      </c>
      <c r="H19" s="3">
        <f>B6</f>
        <v>25</v>
      </c>
      <c r="I19" s="8"/>
      <c r="K19" s="9">
        <v>210</v>
      </c>
      <c r="L19" s="29">
        <f t="shared" si="3"/>
        <v>1.2</v>
      </c>
      <c r="M19" s="2">
        <f t="shared" si="1"/>
        <v>252</v>
      </c>
    </row>
    <row r="20" spans="1:13" x14ac:dyDescent="0.3">
      <c r="A20" s="17">
        <f t="shared" si="0"/>
        <v>18</v>
      </c>
      <c r="B20" s="17">
        <f t="shared" si="2"/>
        <v>336</v>
      </c>
      <c r="C20" s="36"/>
      <c r="D20" s="17" t="s">
        <v>17</v>
      </c>
      <c r="E20" s="3">
        <f>B7</f>
        <v>108</v>
      </c>
      <c r="F20" s="3">
        <f>B8</f>
        <v>144</v>
      </c>
      <c r="G20" s="3">
        <f>B9</f>
        <v>62.999999999999993</v>
      </c>
      <c r="H20" s="3">
        <f>B10</f>
        <v>45</v>
      </c>
      <c r="I20" s="8"/>
      <c r="K20" s="9">
        <v>210</v>
      </c>
      <c r="L20" s="29">
        <f t="shared" si="3"/>
        <v>1.6</v>
      </c>
      <c r="M20" s="2">
        <f t="shared" si="1"/>
        <v>336</v>
      </c>
    </row>
    <row r="21" spans="1:13" x14ac:dyDescent="0.3">
      <c r="A21" s="17">
        <f t="shared" si="0"/>
        <v>19</v>
      </c>
      <c r="B21" s="17">
        <f t="shared" si="2"/>
        <v>147</v>
      </c>
      <c r="C21" s="36"/>
      <c r="D21" s="17" t="s">
        <v>18</v>
      </c>
      <c r="E21" s="3">
        <f>B11</f>
        <v>156</v>
      </c>
      <c r="F21" s="3">
        <f>B12</f>
        <v>208</v>
      </c>
      <c r="G21" s="3">
        <f>B13</f>
        <v>91</v>
      </c>
      <c r="H21" s="3">
        <f>B14</f>
        <v>65</v>
      </c>
      <c r="I21" s="8"/>
      <c r="K21" s="9">
        <v>210</v>
      </c>
      <c r="L21" s="29">
        <f t="shared" si="3"/>
        <v>0.7</v>
      </c>
      <c r="M21" s="2">
        <f t="shared" si="1"/>
        <v>147</v>
      </c>
    </row>
    <row r="22" spans="1:13" x14ac:dyDescent="0.3">
      <c r="A22" s="18">
        <f t="shared" si="0"/>
        <v>20</v>
      </c>
      <c r="B22" s="17">
        <f t="shared" si="2"/>
        <v>105</v>
      </c>
      <c r="C22" s="36"/>
      <c r="D22" s="17" t="s">
        <v>19</v>
      </c>
      <c r="E22" s="3">
        <f>B15</f>
        <v>204</v>
      </c>
      <c r="F22" s="3">
        <f>B16</f>
        <v>272</v>
      </c>
      <c r="G22" s="3">
        <f>B17</f>
        <v>118.99999999999999</v>
      </c>
      <c r="H22" s="3">
        <f>B18</f>
        <v>85</v>
      </c>
      <c r="I22" s="8"/>
      <c r="K22" s="11">
        <v>210</v>
      </c>
      <c r="L22" s="32">
        <f t="shared" si="3"/>
        <v>0.5</v>
      </c>
      <c r="M22" s="11">
        <f t="shared" si="1"/>
        <v>105</v>
      </c>
    </row>
    <row r="23" spans="1:13" x14ac:dyDescent="0.3">
      <c r="A23" s="16">
        <f t="shared" si="0"/>
        <v>21</v>
      </c>
      <c r="B23" s="16">
        <f t="shared" si="2"/>
        <v>300</v>
      </c>
      <c r="C23" s="36"/>
      <c r="D23" s="18" t="s">
        <v>20</v>
      </c>
      <c r="E23" s="3">
        <f>B19</f>
        <v>252</v>
      </c>
      <c r="F23" s="3">
        <f>B20</f>
        <v>336</v>
      </c>
      <c r="G23" s="3">
        <f>B21</f>
        <v>147</v>
      </c>
      <c r="H23" s="3">
        <f>B22</f>
        <v>105</v>
      </c>
      <c r="I23" s="8" t="s">
        <v>11</v>
      </c>
      <c r="K23" s="5">
        <v>250</v>
      </c>
      <c r="L23" s="31">
        <f t="shared" si="3"/>
        <v>1.2</v>
      </c>
      <c r="M23" s="2">
        <f t="shared" si="1"/>
        <v>300</v>
      </c>
    </row>
    <row r="24" spans="1:13" x14ac:dyDescent="0.3">
      <c r="A24" s="17">
        <f t="shared" si="0"/>
        <v>22</v>
      </c>
      <c r="B24" s="17">
        <f t="shared" si="2"/>
        <v>400</v>
      </c>
      <c r="C24" s="36"/>
      <c r="D24" s="7" t="s">
        <v>10</v>
      </c>
      <c r="E24" s="4">
        <f>E23-E22</f>
        <v>48</v>
      </c>
      <c r="F24" s="16">
        <f t="shared" ref="F24:H24" si="4">F23-F22</f>
        <v>64</v>
      </c>
      <c r="G24" s="16">
        <f t="shared" si="4"/>
        <v>28.000000000000014</v>
      </c>
      <c r="H24" s="6">
        <f t="shared" si="4"/>
        <v>20</v>
      </c>
      <c r="I24" s="16">
        <f>AVERAGE(E24:H24)</f>
        <v>40</v>
      </c>
      <c r="K24" s="9">
        <v>250</v>
      </c>
      <c r="L24" s="29">
        <f t="shared" si="3"/>
        <v>1.6</v>
      </c>
      <c r="M24" s="2">
        <f t="shared" si="1"/>
        <v>400</v>
      </c>
    </row>
    <row r="25" spans="1:13" x14ac:dyDescent="0.3">
      <c r="A25" s="17">
        <f t="shared" si="0"/>
        <v>23</v>
      </c>
      <c r="B25" s="17">
        <f t="shared" si="2"/>
        <v>175</v>
      </c>
      <c r="C25" s="36"/>
      <c r="D25" s="7" t="s">
        <v>12</v>
      </c>
      <c r="E25" s="7">
        <v>1.2</v>
      </c>
      <c r="F25" s="17">
        <v>1.6</v>
      </c>
      <c r="G25" s="17">
        <v>0.7</v>
      </c>
      <c r="H25" s="8">
        <v>0.5</v>
      </c>
      <c r="I25" s="18">
        <v>1</v>
      </c>
      <c r="K25" s="9">
        <v>250</v>
      </c>
      <c r="L25" s="29">
        <f t="shared" si="3"/>
        <v>0.7</v>
      </c>
      <c r="M25" s="2">
        <f t="shared" si="1"/>
        <v>175</v>
      </c>
    </row>
    <row r="26" spans="1:13" x14ac:dyDescent="0.3">
      <c r="A26" s="18">
        <f t="shared" si="0"/>
        <v>24</v>
      </c>
      <c r="B26" s="18">
        <f t="shared" si="2"/>
        <v>125</v>
      </c>
      <c r="C26" s="36"/>
      <c r="D26" s="10" t="s">
        <v>13</v>
      </c>
      <c r="E26" s="10">
        <f>E23+E24</f>
        <v>300</v>
      </c>
      <c r="F26" s="18">
        <f t="shared" ref="F26:H26" si="5">F23+F24</f>
        <v>400</v>
      </c>
      <c r="G26" s="18">
        <f t="shared" si="5"/>
        <v>175</v>
      </c>
      <c r="H26" s="12">
        <f t="shared" si="5"/>
        <v>125</v>
      </c>
      <c r="I26" s="12"/>
      <c r="K26" s="11">
        <v>250</v>
      </c>
      <c r="L26" s="32">
        <f t="shared" si="3"/>
        <v>0.5</v>
      </c>
      <c r="M26" s="11">
        <f t="shared" si="1"/>
        <v>125</v>
      </c>
    </row>
    <row r="27" spans="1:13" x14ac:dyDescent="0.3">
      <c r="A27" s="7"/>
      <c r="B27" s="9"/>
      <c r="C27" s="9"/>
      <c r="D27" s="9"/>
      <c r="E27" s="9"/>
      <c r="F27" s="9"/>
      <c r="G27" s="9"/>
      <c r="H27" s="9"/>
      <c r="I27" s="8"/>
    </row>
    <row r="28" spans="1:13" x14ac:dyDescent="0.3">
      <c r="A28" s="7"/>
      <c r="B28" s="9"/>
      <c r="C28" s="9"/>
      <c r="D28" s="37" t="s">
        <v>14</v>
      </c>
      <c r="E28" s="9"/>
      <c r="F28" s="9"/>
      <c r="G28" s="9"/>
      <c r="H28" s="9"/>
      <c r="I28" s="8"/>
    </row>
    <row r="29" spans="1:13" x14ac:dyDescent="0.3">
      <c r="A29" s="7"/>
      <c r="B29" s="9"/>
      <c r="C29" s="9"/>
      <c r="D29" s="19" t="s">
        <v>5</v>
      </c>
      <c r="E29" s="20" t="s">
        <v>6</v>
      </c>
      <c r="F29" s="21" t="s">
        <v>7</v>
      </c>
      <c r="G29" s="21" t="s">
        <v>8</v>
      </c>
      <c r="H29" s="22" t="s">
        <v>9</v>
      </c>
      <c r="I29" s="23"/>
    </row>
    <row r="30" spans="1:13" x14ac:dyDescent="0.3">
      <c r="A30" s="7"/>
      <c r="B30" s="9"/>
      <c r="C30" s="9"/>
      <c r="D30" s="24" t="s">
        <v>16</v>
      </c>
      <c r="E30" s="25">
        <f>E19/E25</f>
        <v>50</v>
      </c>
      <c r="F30" s="25">
        <f t="shared" ref="F30:H30" si="6">F19/F25</f>
        <v>50</v>
      </c>
      <c r="G30" s="25">
        <f t="shared" si="6"/>
        <v>50</v>
      </c>
      <c r="H30" s="25">
        <f t="shared" si="6"/>
        <v>50</v>
      </c>
      <c r="I30" s="26"/>
    </row>
    <row r="31" spans="1:13" s="2" customFormat="1" x14ac:dyDescent="0.3">
      <c r="A31" s="7"/>
      <c r="B31" s="9"/>
      <c r="C31" s="9"/>
      <c r="D31" s="27" t="s">
        <v>17</v>
      </c>
      <c r="E31" s="25">
        <f>E20/E25</f>
        <v>90</v>
      </c>
      <c r="F31" s="25">
        <f t="shared" ref="F31:H31" si="7">F20/F25</f>
        <v>90</v>
      </c>
      <c r="G31" s="25">
        <f t="shared" si="7"/>
        <v>90</v>
      </c>
      <c r="H31" s="25">
        <f t="shared" si="7"/>
        <v>90</v>
      </c>
      <c r="I31" s="26"/>
      <c r="L31"/>
    </row>
    <row r="32" spans="1:13" s="2" customFormat="1" x14ac:dyDescent="0.3">
      <c r="A32" s="7"/>
      <c r="B32" s="9"/>
      <c r="C32" s="9"/>
      <c r="D32" s="27" t="s">
        <v>18</v>
      </c>
      <c r="E32" s="25">
        <f>E21/E25</f>
        <v>130</v>
      </c>
      <c r="F32" s="25">
        <f t="shared" ref="F32:H32" si="8">F21/F25</f>
        <v>130</v>
      </c>
      <c r="G32" s="25">
        <f t="shared" si="8"/>
        <v>130</v>
      </c>
      <c r="H32" s="25">
        <f t="shared" si="8"/>
        <v>130</v>
      </c>
      <c r="I32" s="26"/>
      <c r="L32"/>
    </row>
    <row r="33" spans="1:12" s="2" customFormat="1" x14ac:dyDescent="0.3">
      <c r="A33" s="7"/>
      <c r="B33" s="9"/>
      <c r="C33" s="9"/>
      <c r="D33" s="27" t="s">
        <v>19</v>
      </c>
      <c r="E33" s="25">
        <f>E22/E25</f>
        <v>170</v>
      </c>
      <c r="F33" s="25">
        <f t="shared" ref="F33:H33" si="9">F22/F25</f>
        <v>170</v>
      </c>
      <c r="G33" s="25">
        <f t="shared" si="9"/>
        <v>170</v>
      </c>
      <c r="H33" s="25">
        <f t="shared" si="9"/>
        <v>170</v>
      </c>
      <c r="I33" s="26"/>
      <c r="L33"/>
    </row>
    <row r="34" spans="1:12" s="2" customFormat="1" x14ac:dyDescent="0.3">
      <c r="A34" s="7"/>
      <c r="B34" s="9"/>
      <c r="C34" s="9"/>
      <c r="D34" s="28" t="s">
        <v>20</v>
      </c>
      <c r="E34" s="25">
        <f>E23/E25</f>
        <v>210</v>
      </c>
      <c r="F34" s="25">
        <f t="shared" ref="F34:H34" si="10">F23/F25</f>
        <v>210</v>
      </c>
      <c r="G34" s="25">
        <f t="shared" si="10"/>
        <v>210</v>
      </c>
      <c r="H34" s="25">
        <f t="shared" si="10"/>
        <v>210</v>
      </c>
      <c r="I34" s="26" t="s">
        <v>11</v>
      </c>
      <c r="L34"/>
    </row>
    <row r="35" spans="1:12" s="2" customFormat="1" x14ac:dyDescent="0.3">
      <c r="A35" s="10"/>
      <c r="B35" s="11"/>
      <c r="C35" s="11"/>
      <c r="D35" s="20" t="s">
        <v>10</v>
      </c>
      <c r="E35" s="20">
        <f>E34-E33</f>
        <v>40</v>
      </c>
      <c r="F35" s="20">
        <f t="shared" ref="F35:H35" si="11">F34-F33</f>
        <v>40</v>
      </c>
      <c r="G35" s="20">
        <f t="shared" si="11"/>
        <v>40</v>
      </c>
      <c r="H35" s="30">
        <f t="shared" si="11"/>
        <v>40</v>
      </c>
      <c r="I35" s="22">
        <v>40</v>
      </c>
      <c r="L35"/>
    </row>
    <row r="36" spans="1:12" s="2" customFormat="1" x14ac:dyDescent="0.3">
      <c r="L36"/>
    </row>
    <row r="37" spans="1:12" s="2" customFormat="1" x14ac:dyDescent="0.3">
      <c r="L37"/>
    </row>
    <row r="38" spans="1:12" s="2" customFormat="1" x14ac:dyDescent="0.3">
      <c r="L38"/>
    </row>
    <row r="39" spans="1:12" s="2" customFormat="1" x14ac:dyDescent="0.3">
      <c r="L39"/>
    </row>
    <row r="40" spans="1:12" s="2" customFormat="1" x14ac:dyDescent="0.3">
      <c r="L40"/>
    </row>
    <row r="41" spans="1:12" s="2" customFormat="1" x14ac:dyDescent="0.3">
      <c r="L41"/>
    </row>
    <row r="42" spans="1:12" s="2" customFormat="1" x14ac:dyDescent="0.3">
      <c r="L42"/>
    </row>
    <row r="43" spans="1:12" s="2" customFormat="1" x14ac:dyDescent="0.3">
      <c r="L43"/>
    </row>
    <row r="44" spans="1:12" s="2" customFormat="1" x14ac:dyDescent="0.3">
      <c r="L44"/>
    </row>
    <row r="45" spans="1:12" s="2" customFormat="1" x14ac:dyDescent="0.3">
      <c r="L45"/>
    </row>
    <row r="46" spans="1:12" s="2" customFormat="1" x14ac:dyDescent="0.3">
      <c r="L46"/>
    </row>
    <row r="47" spans="1:12" s="2" customFormat="1" x14ac:dyDescent="0.3">
      <c r="L47"/>
    </row>
    <row r="48" spans="1:12" s="2" customFormat="1" x14ac:dyDescent="0.3">
      <c r="L48"/>
    </row>
    <row r="49" spans="12:12" s="2" customFormat="1" x14ac:dyDescent="0.3">
      <c r="L49"/>
    </row>
    <row r="50" spans="12:12" s="2" customFormat="1" x14ac:dyDescent="0.3">
      <c r="L50"/>
    </row>
    <row r="51" spans="12:12" s="2" customFormat="1" x14ac:dyDescent="0.3">
      <c r="L51"/>
    </row>
    <row r="52" spans="12:12" s="2" customFormat="1" x14ac:dyDescent="0.3">
      <c r="L52"/>
    </row>
    <row r="53" spans="12:12" s="2" customFormat="1" x14ac:dyDescent="0.3">
      <c r="L53"/>
    </row>
    <row r="54" spans="12:12" s="2" customFormat="1" x14ac:dyDescent="0.3">
      <c r="L54"/>
    </row>
    <row r="55" spans="12:12" s="2" customFormat="1" x14ac:dyDescent="0.3">
      <c r="L55"/>
    </row>
    <row r="56" spans="12:12" s="2" customFormat="1" x14ac:dyDescent="0.3">
      <c r="L56"/>
    </row>
    <row r="57" spans="12:12" s="2" customFormat="1" x14ac:dyDescent="0.3">
      <c r="L57"/>
    </row>
    <row r="58" spans="12:12" s="2" customFormat="1" x14ac:dyDescent="0.3">
      <c r="L58"/>
    </row>
    <row r="59" spans="12:12" s="2" customFormat="1" x14ac:dyDescent="0.3">
      <c r="L59"/>
    </row>
    <row r="60" spans="12:12" s="2" customFormat="1" x14ac:dyDescent="0.3">
      <c r="L60"/>
    </row>
    <row r="61" spans="12:12" s="2" customFormat="1" x14ac:dyDescent="0.3">
      <c r="L61"/>
    </row>
    <row r="62" spans="12:12" s="2" customFormat="1" x14ac:dyDescent="0.3">
      <c r="L62"/>
    </row>
    <row r="63" spans="12:12" s="2" customFormat="1" x14ac:dyDescent="0.3">
      <c r="L63"/>
    </row>
    <row r="64" spans="12:12" s="2" customFormat="1" x14ac:dyDescent="0.3">
      <c r="L64"/>
    </row>
    <row r="65" spans="12:12" s="2" customFormat="1" x14ac:dyDescent="0.3">
      <c r="L65"/>
    </row>
    <row r="66" spans="12:12" s="2" customFormat="1" x14ac:dyDescent="0.3">
      <c r="L66"/>
    </row>
    <row r="67" spans="12:12" s="2" customFormat="1" x14ac:dyDescent="0.3">
      <c r="L67"/>
    </row>
    <row r="68" spans="12:12" s="2" customFormat="1" x14ac:dyDescent="0.3">
      <c r="L68"/>
    </row>
    <row r="69" spans="12:12" s="2" customFormat="1" x14ac:dyDescent="0.3">
      <c r="L69"/>
    </row>
    <row r="70" spans="12:12" s="2" customFormat="1" x14ac:dyDescent="0.3">
      <c r="L70"/>
    </row>
    <row r="71" spans="12:12" s="2" customFormat="1" x14ac:dyDescent="0.3">
      <c r="L71"/>
    </row>
    <row r="72" spans="12:12" s="2" customFormat="1" x14ac:dyDescent="0.3">
      <c r="L72"/>
    </row>
    <row r="73" spans="12:12" s="2" customFormat="1" x14ac:dyDescent="0.3">
      <c r="L73"/>
    </row>
    <row r="74" spans="12:12" s="2" customFormat="1" x14ac:dyDescent="0.3">
      <c r="L74"/>
    </row>
    <row r="75" spans="12:12" s="2" customFormat="1" x14ac:dyDescent="0.3">
      <c r="L75"/>
    </row>
    <row r="76" spans="12:12" s="2" customFormat="1" x14ac:dyDescent="0.3">
      <c r="L76"/>
    </row>
    <row r="77" spans="12:12" s="2" customFormat="1" x14ac:dyDescent="0.3">
      <c r="L77"/>
    </row>
    <row r="78" spans="12:12" s="2" customFormat="1" x14ac:dyDescent="0.3">
      <c r="L78"/>
    </row>
    <row r="79" spans="12:12" s="2" customFormat="1" x14ac:dyDescent="0.3">
      <c r="L79"/>
    </row>
    <row r="80" spans="12:12" s="2" customFormat="1" x14ac:dyDescent="0.3">
      <c r="L80"/>
    </row>
    <row r="81" spans="12:12" s="2" customFormat="1" x14ac:dyDescent="0.3">
      <c r="L81"/>
    </row>
    <row r="82" spans="12:12" s="2" customFormat="1" x14ac:dyDescent="0.3">
      <c r="L82"/>
    </row>
    <row r="83" spans="12:12" s="2" customFormat="1" x14ac:dyDescent="0.3">
      <c r="L83"/>
    </row>
    <row r="84" spans="12:12" s="2" customFormat="1" x14ac:dyDescent="0.3">
      <c r="L84"/>
    </row>
    <row r="85" spans="12:12" s="2" customFormat="1" x14ac:dyDescent="0.3">
      <c r="L85"/>
    </row>
    <row r="86" spans="12:12" s="2" customFormat="1" x14ac:dyDescent="0.3">
      <c r="L86"/>
    </row>
    <row r="87" spans="12:12" s="2" customFormat="1" x14ac:dyDescent="0.3">
      <c r="L87"/>
    </row>
    <row r="88" spans="12:12" s="2" customFormat="1" x14ac:dyDescent="0.3">
      <c r="L88"/>
    </row>
    <row r="89" spans="12:12" s="2" customFormat="1" x14ac:dyDescent="0.3">
      <c r="L89"/>
    </row>
    <row r="90" spans="12:12" s="2" customFormat="1" x14ac:dyDescent="0.3">
      <c r="L90"/>
    </row>
    <row r="91" spans="12:12" s="2" customFormat="1" x14ac:dyDescent="0.3">
      <c r="L91"/>
    </row>
    <row r="92" spans="12:12" s="2" customFormat="1" x14ac:dyDescent="0.3">
      <c r="L92"/>
    </row>
    <row r="93" spans="12:12" s="2" customFormat="1" x14ac:dyDescent="0.3">
      <c r="L93"/>
    </row>
    <row r="94" spans="12:12" s="2" customFormat="1" x14ac:dyDescent="0.3">
      <c r="L94"/>
    </row>
    <row r="95" spans="12:12" s="2" customFormat="1" x14ac:dyDescent="0.3">
      <c r="L95"/>
    </row>
    <row r="96" spans="12:12" s="2" customFormat="1" x14ac:dyDescent="0.3">
      <c r="L96"/>
    </row>
    <row r="97" spans="12:12" s="2" customFormat="1" x14ac:dyDescent="0.3">
      <c r="L97"/>
    </row>
    <row r="98" spans="12:12" s="2" customFormat="1" x14ac:dyDescent="0.3">
      <c r="L98"/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39"/>
  <sheetViews>
    <sheetView zoomScaleNormal="100" zoomScaleSheetLayoutView="50" workbookViewId="0">
      <selection activeCell="P36" sqref="P36"/>
    </sheetView>
  </sheetViews>
  <sheetFormatPr defaultColWidth="9" defaultRowHeight="15.6" x14ac:dyDescent="0.3"/>
  <cols>
    <col min="1" max="1" width="9.09765625" style="80" customWidth="1"/>
    <col min="2" max="2" width="7.8984375" style="80" customWidth="1"/>
    <col min="3" max="3" width="8.09765625" style="80" customWidth="1"/>
    <col min="4" max="4" width="5.3984375" style="80" customWidth="1"/>
    <col min="5" max="8" width="9" style="80"/>
    <col min="9" max="9" width="6" style="80" customWidth="1"/>
    <col min="10" max="10" width="9.09765625" style="80" customWidth="1"/>
    <col min="11" max="11" width="7.19921875" style="80" customWidth="1"/>
    <col min="12" max="13" width="5.3984375" style="80" customWidth="1"/>
    <col min="14" max="14" width="7.5" style="80" customWidth="1"/>
    <col min="15" max="15" width="4.8984375" style="80" customWidth="1"/>
    <col min="16" max="16384" width="9" style="80"/>
  </cols>
  <sheetData>
    <row r="1" spans="1:20" x14ac:dyDescent="0.3">
      <c r="A1" s="38" t="s">
        <v>38</v>
      </c>
      <c r="J1" s="83"/>
    </row>
    <row r="2" spans="1:20" x14ac:dyDescent="0.3">
      <c r="A2" s="38"/>
      <c r="J2" s="83"/>
    </row>
    <row r="3" spans="1:20" ht="16.2" thickBot="1" x14ac:dyDescent="0.35">
      <c r="A3" s="132" t="s">
        <v>74</v>
      </c>
      <c r="B3" s="133"/>
      <c r="C3" s="133"/>
      <c r="D3" s="133"/>
      <c r="E3" s="133"/>
      <c r="F3" s="133"/>
      <c r="G3" s="133"/>
      <c r="H3" s="133"/>
      <c r="I3" s="133"/>
      <c r="J3" s="134" t="s">
        <v>75</v>
      </c>
      <c r="K3" s="133"/>
      <c r="L3" s="133"/>
      <c r="M3" s="133"/>
      <c r="N3" s="133"/>
      <c r="O3" s="133"/>
      <c r="P3" s="133"/>
      <c r="Q3" s="133"/>
      <c r="R3" s="133"/>
      <c r="S3" s="133"/>
      <c r="T3" s="133"/>
    </row>
    <row r="4" spans="1:20" x14ac:dyDescent="0.3">
      <c r="A4" s="135"/>
      <c r="B4" s="136"/>
      <c r="C4" s="136"/>
      <c r="D4" s="136"/>
      <c r="E4" s="136"/>
      <c r="F4" s="136"/>
      <c r="G4" s="136"/>
      <c r="H4" s="136"/>
      <c r="I4" s="137"/>
      <c r="J4" s="138"/>
      <c r="K4" s="136"/>
      <c r="L4" s="136"/>
      <c r="M4" s="136"/>
      <c r="N4" s="136"/>
      <c r="O4" s="136"/>
      <c r="P4" s="136"/>
      <c r="Q4" s="136"/>
      <c r="R4" s="136"/>
      <c r="S4" s="136"/>
      <c r="T4" s="136"/>
    </row>
    <row r="5" spans="1:20" x14ac:dyDescent="0.3">
      <c r="A5" s="139" t="s">
        <v>39</v>
      </c>
      <c r="B5" s="81">
        <v>0.2</v>
      </c>
      <c r="C5" s="140"/>
      <c r="D5" s="140"/>
      <c r="E5" s="140"/>
      <c r="F5" s="140"/>
      <c r="G5" s="140"/>
      <c r="H5" s="140"/>
      <c r="I5" s="141"/>
      <c r="J5" s="142" t="s">
        <v>39</v>
      </c>
      <c r="K5" s="81">
        <v>0.2</v>
      </c>
      <c r="L5" s="140"/>
      <c r="M5" s="140"/>
      <c r="N5" s="140"/>
      <c r="O5" s="140"/>
      <c r="P5" s="140"/>
      <c r="Q5" s="140"/>
      <c r="R5" s="140"/>
      <c r="S5" s="140"/>
      <c r="T5" s="140"/>
    </row>
    <row r="6" spans="1:20" x14ac:dyDescent="0.3">
      <c r="A6" s="143"/>
      <c r="B6" s="140"/>
      <c r="C6" s="144"/>
      <c r="D6" s="144"/>
      <c r="E6" s="140"/>
      <c r="F6" s="140"/>
      <c r="G6" s="140"/>
      <c r="H6" s="140"/>
      <c r="I6" s="141"/>
      <c r="J6" s="145" t="s">
        <v>40</v>
      </c>
      <c r="K6" s="146">
        <v>0.3</v>
      </c>
      <c r="L6" s="140"/>
      <c r="M6" s="140"/>
      <c r="N6" s="140"/>
      <c r="O6" s="140"/>
      <c r="P6" s="140"/>
      <c r="Q6" s="140"/>
      <c r="R6" s="140"/>
      <c r="S6" s="140"/>
      <c r="T6" s="140"/>
    </row>
    <row r="7" spans="1:20" x14ac:dyDescent="0.3">
      <c r="A7" s="143"/>
      <c r="B7" s="140"/>
      <c r="C7" s="144"/>
      <c r="D7" s="144"/>
      <c r="E7" s="140"/>
      <c r="F7" s="140"/>
      <c r="G7" s="140"/>
      <c r="H7" s="140"/>
      <c r="I7" s="141"/>
      <c r="J7" s="147"/>
      <c r="K7" s="148"/>
      <c r="L7" s="140"/>
      <c r="M7" s="140"/>
      <c r="N7" s="140"/>
      <c r="O7" s="140"/>
      <c r="P7" s="140"/>
      <c r="Q7" s="140"/>
      <c r="R7" s="140"/>
      <c r="S7" s="140"/>
      <c r="T7" s="140"/>
    </row>
    <row r="8" spans="1:20" x14ac:dyDescent="0.3">
      <c r="A8" s="149"/>
      <c r="B8" s="144"/>
      <c r="C8" s="144"/>
      <c r="D8" s="144"/>
      <c r="E8" s="140"/>
      <c r="F8" s="140"/>
      <c r="G8" s="140"/>
      <c r="H8" s="140"/>
      <c r="I8" s="141"/>
      <c r="J8" s="142" t="s">
        <v>41</v>
      </c>
      <c r="K8" s="88"/>
      <c r="L8" s="88">
        <f>K6</f>
        <v>0.3</v>
      </c>
      <c r="M8" s="88">
        <f>1-L8</f>
        <v>0.7</v>
      </c>
      <c r="N8" s="150" t="s">
        <v>76</v>
      </c>
      <c r="O8" s="151"/>
      <c r="P8" s="140"/>
      <c r="Q8" s="140"/>
      <c r="R8" s="140"/>
      <c r="S8" s="140"/>
      <c r="T8" s="140"/>
    </row>
    <row r="9" spans="1:20" ht="16.2" thickBot="1" x14ac:dyDescent="0.35">
      <c r="A9" s="152" t="s">
        <v>41</v>
      </c>
      <c r="B9" s="153">
        <f>B5</f>
        <v>0.2</v>
      </c>
      <c r="C9" s="154">
        <f>1-B5</f>
        <v>0.8</v>
      </c>
      <c r="D9" s="144"/>
      <c r="E9" s="140"/>
      <c r="F9" s="140"/>
      <c r="G9" s="140"/>
      <c r="H9" s="140"/>
      <c r="I9" s="141"/>
      <c r="J9" s="155" t="s">
        <v>41</v>
      </c>
      <c r="K9" s="153">
        <f>K5</f>
        <v>0.2</v>
      </c>
      <c r="L9" s="153">
        <f>1-K9</f>
        <v>0.8</v>
      </c>
      <c r="M9" s="153"/>
      <c r="N9" s="156" t="s">
        <v>77</v>
      </c>
      <c r="O9" s="157"/>
      <c r="P9" s="140"/>
      <c r="Q9" s="140"/>
      <c r="R9" s="140"/>
      <c r="S9" s="140"/>
      <c r="T9" s="140"/>
    </row>
    <row r="10" spans="1:20" x14ac:dyDescent="0.3">
      <c r="A10" s="84" t="s">
        <v>42</v>
      </c>
      <c r="B10" s="85" t="s">
        <v>43</v>
      </c>
      <c r="C10" s="158" t="s">
        <v>13</v>
      </c>
      <c r="D10" s="85" t="s">
        <v>44</v>
      </c>
      <c r="E10" s="140"/>
      <c r="F10" s="140"/>
      <c r="G10" s="140"/>
      <c r="H10" s="140"/>
      <c r="I10" s="141"/>
      <c r="J10" s="159" t="str">
        <f>A10</f>
        <v>Period</v>
      </c>
      <c r="K10" s="160" t="str">
        <f t="shared" ref="K10:K11" si="0">B10</f>
        <v>Demand</v>
      </c>
      <c r="L10" s="160" t="s">
        <v>45</v>
      </c>
      <c r="M10" s="160" t="s">
        <v>2</v>
      </c>
      <c r="N10" s="160" t="s">
        <v>13</v>
      </c>
      <c r="O10" s="161" t="s">
        <v>44</v>
      </c>
      <c r="P10" s="140"/>
      <c r="Q10" s="140"/>
      <c r="R10" s="140"/>
      <c r="S10" s="140"/>
      <c r="T10" s="140"/>
    </row>
    <row r="11" spans="1:20" ht="16.2" thickBot="1" x14ac:dyDescent="0.35">
      <c r="A11" s="86" t="s">
        <v>29</v>
      </c>
      <c r="B11" s="87" t="s">
        <v>46</v>
      </c>
      <c r="C11" s="162" t="s">
        <v>47</v>
      </c>
      <c r="D11" s="87" t="s">
        <v>78</v>
      </c>
      <c r="E11" s="140"/>
      <c r="F11" s="140"/>
      <c r="G11" s="140"/>
      <c r="H11" s="140"/>
      <c r="I11" s="141"/>
      <c r="J11" s="163" t="str">
        <f>A11</f>
        <v>t</v>
      </c>
      <c r="K11" s="164" t="str">
        <f t="shared" si="0"/>
        <v xml:space="preserve">D </v>
      </c>
      <c r="L11" s="164" t="s">
        <v>49</v>
      </c>
      <c r="M11" s="164" t="s">
        <v>50</v>
      </c>
      <c r="N11" s="164" t="s">
        <v>51</v>
      </c>
      <c r="O11" s="165" t="s">
        <v>48</v>
      </c>
      <c r="P11" s="140"/>
      <c r="Q11" s="140"/>
      <c r="R11" s="140"/>
      <c r="S11" s="140"/>
      <c r="T11" s="140"/>
    </row>
    <row r="12" spans="1:20" x14ac:dyDescent="0.3">
      <c r="A12" s="166">
        <v>1</v>
      </c>
      <c r="B12" s="167">
        <v>200</v>
      </c>
      <c r="C12" s="167"/>
      <c r="D12" s="168"/>
      <c r="E12" s="140"/>
      <c r="F12" s="140"/>
      <c r="G12" s="140"/>
      <c r="H12" s="140"/>
      <c r="I12" s="141"/>
      <c r="J12" s="169">
        <f>A12</f>
        <v>1</v>
      </c>
      <c r="K12" s="170">
        <f>B12</f>
        <v>200</v>
      </c>
      <c r="L12" s="170"/>
      <c r="M12" s="170"/>
      <c r="N12" s="170"/>
      <c r="O12" s="171"/>
      <c r="P12" s="140"/>
      <c r="Q12" s="140"/>
      <c r="R12" s="140"/>
      <c r="S12" s="140"/>
      <c r="T12" s="140"/>
    </row>
    <row r="13" spans="1:20" x14ac:dyDescent="0.3">
      <c r="A13" s="172">
        <f>1+A12</f>
        <v>2</v>
      </c>
      <c r="B13" s="173">
        <v>210</v>
      </c>
      <c r="C13" s="173">
        <f>B12</f>
        <v>200</v>
      </c>
      <c r="D13" s="174">
        <f>B13-C13</f>
        <v>10</v>
      </c>
      <c r="E13" s="140"/>
      <c r="F13" s="140"/>
      <c r="G13" s="140"/>
      <c r="H13" s="140"/>
      <c r="I13" s="141"/>
      <c r="J13" s="172">
        <f t="shared" ref="J13:K32" si="1">A13</f>
        <v>2</v>
      </c>
      <c r="K13" s="173">
        <f t="shared" si="1"/>
        <v>210</v>
      </c>
      <c r="L13" s="175">
        <f>K12</f>
        <v>200</v>
      </c>
      <c r="M13" s="175">
        <f>K13-K12</f>
        <v>10</v>
      </c>
      <c r="N13" s="173"/>
      <c r="O13" s="176"/>
      <c r="P13" s="140"/>
      <c r="Q13" s="140"/>
      <c r="R13" s="140"/>
      <c r="S13" s="140"/>
      <c r="T13" s="140"/>
    </row>
    <row r="14" spans="1:20" x14ac:dyDescent="0.3">
      <c r="A14" s="172">
        <f t="shared" ref="A14:A32" si="2">1+A13</f>
        <v>3</v>
      </c>
      <c r="B14" s="173">
        <v>225</v>
      </c>
      <c r="C14" s="173">
        <f>$B$9*B13+$C$9*C13</f>
        <v>202</v>
      </c>
      <c r="D14" s="174">
        <f t="shared" ref="D14:D31" si="3">B14-C14</f>
        <v>23</v>
      </c>
      <c r="E14" s="140"/>
      <c r="F14" s="140"/>
      <c r="G14" s="140"/>
      <c r="H14" s="140"/>
      <c r="I14" s="141"/>
      <c r="J14" s="172">
        <f t="shared" si="1"/>
        <v>3</v>
      </c>
      <c r="K14" s="173">
        <f t="shared" si="1"/>
        <v>225</v>
      </c>
      <c r="L14" s="175">
        <f>$K$9*K14+$L$9*N14</f>
        <v>213</v>
      </c>
      <c r="M14" s="175">
        <f>$L$8*(L14-L13)+$M$8*M13</f>
        <v>10.9</v>
      </c>
      <c r="N14" s="175">
        <f>L13+M13</f>
        <v>210</v>
      </c>
      <c r="O14" s="177">
        <f>K14-N14</f>
        <v>15</v>
      </c>
      <c r="P14" s="140"/>
      <c r="Q14" s="140"/>
      <c r="R14" s="140"/>
      <c r="S14" s="140"/>
      <c r="T14" s="140"/>
    </row>
    <row r="15" spans="1:20" x14ac:dyDescent="0.3">
      <c r="A15" s="172">
        <f t="shared" si="2"/>
        <v>4</v>
      </c>
      <c r="B15" s="173">
        <v>240</v>
      </c>
      <c r="C15" s="175">
        <f t="shared" ref="C15:C32" si="4">$B$9*B14+$C$9*C14</f>
        <v>206.60000000000002</v>
      </c>
      <c r="D15" s="177">
        <f t="shared" si="3"/>
        <v>33.399999999999977</v>
      </c>
      <c r="E15" s="140"/>
      <c r="F15" s="140"/>
      <c r="G15" s="140"/>
      <c r="H15" s="140"/>
      <c r="I15" s="141"/>
      <c r="J15" s="172">
        <f t="shared" si="1"/>
        <v>4</v>
      </c>
      <c r="K15" s="173">
        <f t="shared" si="1"/>
        <v>240</v>
      </c>
      <c r="L15" s="175">
        <f t="shared" ref="L15:L31" si="5">$K$9*K15+$L$9*N15</f>
        <v>227.12</v>
      </c>
      <c r="M15" s="175">
        <f t="shared" ref="M15:M31" si="6">$L$8*(L15-L14)+$M$8*M14</f>
        <v>11.866000000000001</v>
      </c>
      <c r="N15" s="175">
        <f t="shared" ref="N15:N32" si="7">L14+M14</f>
        <v>223.9</v>
      </c>
      <c r="O15" s="177">
        <f t="shared" ref="O15:O31" si="8">K15-N15</f>
        <v>16.099999999999994</v>
      </c>
      <c r="P15" s="140"/>
      <c r="Q15" s="140"/>
      <c r="R15" s="140"/>
      <c r="S15" s="140"/>
      <c r="T15" s="140"/>
    </row>
    <row r="16" spans="1:20" x14ac:dyDescent="0.3">
      <c r="A16" s="172">
        <f t="shared" si="2"/>
        <v>5</v>
      </c>
      <c r="B16" s="173">
        <v>260</v>
      </c>
      <c r="C16" s="175">
        <f t="shared" si="4"/>
        <v>213.28000000000003</v>
      </c>
      <c r="D16" s="177">
        <f t="shared" si="3"/>
        <v>46.71999999999997</v>
      </c>
      <c r="E16" s="140"/>
      <c r="F16" s="140"/>
      <c r="G16" s="140"/>
      <c r="H16" s="140"/>
      <c r="I16" s="141"/>
      <c r="J16" s="172">
        <f t="shared" si="1"/>
        <v>5</v>
      </c>
      <c r="K16" s="173">
        <f t="shared" si="1"/>
        <v>260</v>
      </c>
      <c r="L16" s="175">
        <f t="shared" si="5"/>
        <v>243.18880000000001</v>
      </c>
      <c r="M16" s="175">
        <f t="shared" si="6"/>
        <v>13.126840000000003</v>
      </c>
      <c r="N16" s="175">
        <f t="shared" si="7"/>
        <v>238.98600000000002</v>
      </c>
      <c r="O16" s="177">
        <f t="shared" si="8"/>
        <v>21.013999999999982</v>
      </c>
      <c r="P16" s="140"/>
      <c r="Q16" s="140"/>
      <c r="R16" s="140"/>
      <c r="S16" s="140"/>
      <c r="T16" s="140"/>
    </row>
    <row r="17" spans="1:20" x14ac:dyDescent="0.3">
      <c r="A17" s="172">
        <f t="shared" si="2"/>
        <v>6</v>
      </c>
      <c r="B17" s="173">
        <v>270</v>
      </c>
      <c r="C17" s="175">
        <f t="shared" si="4"/>
        <v>222.62400000000002</v>
      </c>
      <c r="D17" s="177">
        <f t="shared" si="3"/>
        <v>47.375999999999976</v>
      </c>
      <c r="E17" s="140"/>
      <c r="F17" s="140"/>
      <c r="G17" s="140"/>
      <c r="H17" s="140"/>
      <c r="I17" s="141"/>
      <c r="J17" s="172">
        <f t="shared" si="1"/>
        <v>6</v>
      </c>
      <c r="K17" s="173">
        <f t="shared" si="1"/>
        <v>270</v>
      </c>
      <c r="L17" s="175">
        <f t="shared" si="5"/>
        <v>259.05251200000004</v>
      </c>
      <c r="M17" s="175">
        <f t="shared" si="6"/>
        <v>13.947901600000009</v>
      </c>
      <c r="N17" s="175">
        <f t="shared" si="7"/>
        <v>256.31564000000003</v>
      </c>
      <c r="O17" s="177">
        <f t="shared" si="8"/>
        <v>13.68435999999997</v>
      </c>
      <c r="P17" s="140"/>
      <c r="Q17" s="140"/>
      <c r="R17" s="140"/>
      <c r="S17" s="140"/>
      <c r="T17" s="140"/>
    </row>
    <row r="18" spans="1:20" x14ac:dyDescent="0.3">
      <c r="A18" s="172">
        <f t="shared" si="2"/>
        <v>7</v>
      </c>
      <c r="B18" s="173">
        <v>280</v>
      </c>
      <c r="C18" s="175">
        <f t="shared" si="4"/>
        <v>232.09920000000002</v>
      </c>
      <c r="D18" s="177">
        <f t="shared" si="3"/>
        <v>47.900799999999975</v>
      </c>
      <c r="E18" s="140"/>
      <c r="F18" s="140"/>
      <c r="G18" s="140"/>
      <c r="H18" s="140"/>
      <c r="I18" s="141"/>
      <c r="J18" s="172">
        <f t="shared" si="1"/>
        <v>7</v>
      </c>
      <c r="K18" s="173">
        <f t="shared" si="1"/>
        <v>280</v>
      </c>
      <c r="L18" s="175">
        <f t="shared" si="5"/>
        <v>274.40033088000007</v>
      </c>
      <c r="M18" s="175">
        <f t="shared" si="6"/>
        <v>14.367876784000014</v>
      </c>
      <c r="N18" s="175">
        <f t="shared" si="7"/>
        <v>273.00041360000006</v>
      </c>
      <c r="O18" s="177">
        <f t="shared" si="8"/>
        <v>6.9995863999999415</v>
      </c>
      <c r="P18" s="140"/>
      <c r="Q18" s="140"/>
      <c r="R18" s="140"/>
      <c r="S18" s="140"/>
      <c r="T18" s="140"/>
    </row>
    <row r="19" spans="1:20" x14ac:dyDescent="0.3">
      <c r="A19" s="172">
        <f t="shared" si="2"/>
        <v>8</v>
      </c>
      <c r="B19" s="173">
        <v>300</v>
      </c>
      <c r="C19" s="175">
        <f t="shared" si="4"/>
        <v>241.67936000000003</v>
      </c>
      <c r="D19" s="177">
        <f t="shared" si="3"/>
        <v>58.320639999999969</v>
      </c>
      <c r="E19" s="140"/>
      <c r="F19" s="140"/>
      <c r="G19" s="140"/>
      <c r="H19" s="140"/>
      <c r="I19" s="141"/>
      <c r="J19" s="172">
        <f t="shared" si="1"/>
        <v>8</v>
      </c>
      <c r="K19" s="173">
        <f t="shared" si="1"/>
        <v>300</v>
      </c>
      <c r="L19" s="175">
        <f t="shared" si="5"/>
        <v>291.01456613120013</v>
      </c>
      <c r="M19" s="175">
        <f t="shared" si="6"/>
        <v>15.041784324160027</v>
      </c>
      <c r="N19" s="175">
        <f t="shared" si="7"/>
        <v>288.7682076640001</v>
      </c>
      <c r="O19" s="177">
        <f t="shared" si="8"/>
        <v>11.231792335999899</v>
      </c>
      <c r="P19" s="140"/>
      <c r="Q19" s="140"/>
      <c r="R19" s="140"/>
      <c r="S19" s="140"/>
      <c r="T19" s="140"/>
    </row>
    <row r="20" spans="1:20" x14ac:dyDescent="0.3">
      <c r="A20" s="172">
        <f t="shared" si="2"/>
        <v>9</v>
      </c>
      <c r="B20" s="173">
        <v>315</v>
      </c>
      <c r="C20" s="175">
        <f t="shared" si="4"/>
        <v>253.34348800000004</v>
      </c>
      <c r="D20" s="177">
        <f t="shared" si="3"/>
        <v>61.656511999999964</v>
      </c>
      <c r="E20" s="140"/>
      <c r="F20" s="140"/>
      <c r="G20" s="140"/>
      <c r="H20" s="140"/>
      <c r="I20" s="141"/>
      <c r="J20" s="172">
        <f t="shared" si="1"/>
        <v>9</v>
      </c>
      <c r="K20" s="173">
        <f t="shared" si="1"/>
        <v>315</v>
      </c>
      <c r="L20" s="175">
        <f t="shared" si="5"/>
        <v>307.84508036428815</v>
      </c>
      <c r="M20" s="175">
        <f t="shared" si="6"/>
        <v>15.578403296838424</v>
      </c>
      <c r="N20" s="175">
        <f t="shared" si="7"/>
        <v>306.05635045536013</v>
      </c>
      <c r="O20" s="177">
        <f t="shared" si="8"/>
        <v>8.9436495446398681</v>
      </c>
      <c r="P20" s="140"/>
      <c r="Q20" s="140"/>
      <c r="R20" s="140"/>
      <c r="S20" s="140"/>
      <c r="T20" s="140"/>
    </row>
    <row r="21" spans="1:20" x14ac:dyDescent="0.3">
      <c r="A21" s="172">
        <f t="shared" si="2"/>
        <v>10</v>
      </c>
      <c r="B21" s="173">
        <v>335</v>
      </c>
      <c r="C21" s="175">
        <f t="shared" si="4"/>
        <v>265.67479040000001</v>
      </c>
      <c r="D21" s="177">
        <f t="shared" si="3"/>
        <v>69.325209599999994</v>
      </c>
      <c r="E21" s="140"/>
      <c r="F21" s="140"/>
      <c r="G21" s="140"/>
      <c r="H21" s="140"/>
      <c r="I21" s="141"/>
      <c r="J21" s="172">
        <f t="shared" si="1"/>
        <v>10</v>
      </c>
      <c r="K21" s="173">
        <f t="shared" si="1"/>
        <v>335</v>
      </c>
      <c r="L21" s="175">
        <f t="shared" si="5"/>
        <v>325.73878692890128</v>
      </c>
      <c r="M21" s="175">
        <f t="shared" si="6"/>
        <v>16.272994277170831</v>
      </c>
      <c r="N21" s="175">
        <f t="shared" si="7"/>
        <v>323.42348366112657</v>
      </c>
      <c r="O21" s="177">
        <f t="shared" si="8"/>
        <v>11.576516338873432</v>
      </c>
      <c r="P21" s="140"/>
      <c r="Q21" s="140"/>
      <c r="R21" s="140"/>
      <c r="S21" s="140"/>
      <c r="T21" s="140"/>
    </row>
    <row r="22" spans="1:20" x14ac:dyDescent="0.3">
      <c r="A22" s="172">
        <f t="shared" si="2"/>
        <v>11</v>
      </c>
      <c r="B22" s="173">
        <v>345</v>
      </c>
      <c r="C22" s="175">
        <f t="shared" si="4"/>
        <v>279.53983232000002</v>
      </c>
      <c r="D22" s="177">
        <f t="shared" si="3"/>
        <v>65.460167679999984</v>
      </c>
      <c r="E22" s="140"/>
      <c r="F22" s="140"/>
      <c r="G22" s="140"/>
      <c r="H22" s="140"/>
      <c r="I22" s="141"/>
      <c r="J22" s="172">
        <f t="shared" si="1"/>
        <v>11</v>
      </c>
      <c r="K22" s="173">
        <f t="shared" si="1"/>
        <v>345</v>
      </c>
      <c r="L22" s="175">
        <f t="shared" si="5"/>
        <v>342.60942496485768</v>
      </c>
      <c r="M22" s="175">
        <f t="shared" si="6"/>
        <v>16.452287404806501</v>
      </c>
      <c r="N22" s="175">
        <f t="shared" si="7"/>
        <v>342.0117812060721</v>
      </c>
      <c r="O22" s="177">
        <f t="shared" si="8"/>
        <v>2.9882187939278992</v>
      </c>
      <c r="P22" s="140"/>
      <c r="Q22" s="140"/>
      <c r="R22" s="140"/>
      <c r="S22" s="140"/>
      <c r="T22" s="140"/>
    </row>
    <row r="23" spans="1:20" x14ac:dyDescent="0.3">
      <c r="A23" s="172">
        <f t="shared" si="2"/>
        <v>12</v>
      </c>
      <c r="B23" s="173">
        <v>365</v>
      </c>
      <c r="C23" s="175">
        <f t="shared" si="4"/>
        <v>292.63186585599999</v>
      </c>
      <c r="D23" s="177">
        <f t="shared" si="3"/>
        <v>72.36813414400001</v>
      </c>
      <c r="E23" s="140"/>
      <c r="F23" s="140"/>
      <c r="G23" s="140"/>
      <c r="H23" s="140"/>
      <c r="I23" s="141"/>
      <c r="J23" s="172">
        <f t="shared" si="1"/>
        <v>12</v>
      </c>
      <c r="K23" s="173">
        <f t="shared" si="1"/>
        <v>365</v>
      </c>
      <c r="L23" s="175">
        <f t="shared" si="5"/>
        <v>360.24936989573138</v>
      </c>
      <c r="M23" s="175">
        <f t="shared" si="6"/>
        <v>16.808584662626657</v>
      </c>
      <c r="N23" s="175">
        <f t="shared" si="7"/>
        <v>359.06171236966418</v>
      </c>
      <c r="O23" s="177">
        <f t="shared" si="8"/>
        <v>5.9382876303358216</v>
      </c>
      <c r="P23" s="140"/>
      <c r="Q23" s="140"/>
      <c r="R23" s="140"/>
      <c r="S23" s="140"/>
      <c r="T23" s="140"/>
    </row>
    <row r="24" spans="1:20" x14ac:dyDescent="0.3">
      <c r="A24" s="172">
        <f t="shared" si="2"/>
        <v>13</v>
      </c>
      <c r="B24" s="173">
        <v>380</v>
      </c>
      <c r="C24" s="175">
        <f t="shared" si="4"/>
        <v>307.10549268479997</v>
      </c>
      <c r="D24" s="177">
        <f t="shared" si="3"/>
        <v>72.89450731520003</v>
      </c>
      <c r="E24" s="140"/>
      <c r="F24" s="140"/>
      <c r="G24" s="140"/>
      <c r="H24" s="140"/>
      <c r="I24" s="141"/>
      <c r="J24" s="172">
        <f t="shared" si="1"/>
        <v>13</v>
      </c>
      <c r="K24" s="173">
        <f t="shared" si="1"/>
        <v>380</v>
      </c>
      <c r="L24" s="175">
        <f t="shared" si="5"/>
        <v>377.64636364668644</v>
      </c>
      <c r="M24" s="175">
        <f t="shared" si="6"/>
        <v>16.985107389125179</v>
      </c>
      <c r="N24" s="175">
        <f t="shared" si="7"/>
        <v>377.05795455835801</v>
      </c>
      <c r="O24" s="177">
        <f t="shared" si="8"/>
        <v>2.9420454416419943</v>
      </c>
      <c r="P24" s="140"/>
      <c r="Q24" s="140"/>
      <c r="R24" s="140"/>
      <c r="S24" s="140"/>
      <c r="T24" s="140"/>
    </row>
    <row r="25" spans="1:20" x14ac:dyDescent="0.3">
      <c r="A25" s="172">
        <f t="shared" si="2"/>
        <v>14</v>
      </c>
      <c r="B25" s="173">
        <v>400</v>
      </c>
      <c r="C25" s="175">
        <f t="shared" si="4"/>
        <v>321.68439414783995</v>
      </c>
      <c r="D25" s="177">
        <f t="shared" si="3"/>
        <v>78.315605852160047</v>
      </c>
      <c r="E25" s="140"/>
      <c r="F25" s="140"/>
      <c r="G25" s="140"/>
      <c r="H25" s="140"/>
      <c r="I25" s="141"/>
      <c r="J25" s="172">
        <f t="shared" si="1"/>
        <v>14</v>
      </c>
      <c r="K25" s="173">
        <f t="shared" si="1"/>
        <v>400</v>
      </c>
      <c r="L25" s="175">
        <f t="shared" si="5"/>
        <v>395.70517682864931</v>
      </c>
      <c r="M25" s="175">
        <f t="shared" si="6"/>
        <v>17.307219126976488</v>
      </c>
      <c r="N25" s="175">
        <f t="shared" si="7"/>
        <v>394.63147103581161</v>
      </c>
      <c r="O25" s="177">
        <f t="shared" si="8"/>
        <v>5.3685289641883855</v>
      </c>
      <c r="P25" s="140"/>
      <c r="Q25" s="140"/>
      <c r="R25" s="140"/>
      <c r="S25" s="140"/>
      <c r="T25" s="140"/>
    </row>
    <row r="26" spans="1:20" x14ac:dyDescent="0.3">
      <c r="A26" s="172">
        <f t="shared" si="2"/>
        <v>15</v>
      </c>
      <c r="B26" s="173">
        <v>415</v>
      </c>
      <c r="C26" s="175">
        <f t="shared" si="4"/>
        <v>337.34751531827197</v>
      </c>
      <c r="D26" s="177">
        <f t="shared" si="3"/>
        <v>77.652484681728026</v>
      </c>
      <c r="E26" s="140"/>
      <c r="F26" s="140"/>
      <c r="G26" s="140"/>
      <c r="H26" s="140"/>
      <c r="I26" s="141"/>
      <c r="J26" s="172">
        <f t="shared" si="1"/>
        <v>15</v>
      </c>
      <c r="K26" s="173">
        <f t="shared" si="1"/>
        <v>415</v>
      </c>
      <c r="L26" s="175">
        <f t="shared" si="5"/>
        <v>413.40991676450062</v>
      </c>
      <c r="M26" s="175">
        <f t="shared" si="6"/>
        <v>17.426475369638933</v>
      </c>
      <c r="N26" s="175">
        <f t="shared" si="7"/>
        <v>413.01239595562578</v>
      </c>
      <c r="O26" s="177">
        <f t="shared" si="8"/>
        <v>1.9876040443742227</v>
      </c>
      <c r="P26" s="140"/>
      <c r="Q26" s="140"/>
      <c r="R26" s="140"/>
      <c r="S26" s="140"/>
      <c r="T26" s="140"/>
    </row>
    <row r="27" spans="1:20" x14ac:dyDescent="0.3">
      <c r="A27" s="172">
        <f t="shared" si="2"/>
        <v>16</v>
      </c>
      <c r="B27" s="173">
        <v>435</v>
      </c>
      <c r="C27" s="175">
        <f t="shared" si="4"/>
        <v>352.8780122546176</v>
      </c>
      <c r="D27" s="177">
        <f t="shared" si="3"/>
        <v>82.121987745382398</v>
      </c>
      <c r="E27" s="140"/>
      <c r="F27" s="140"/>
      <c r="G27" s="140"/>
      <c r="H27" s="140"/>
      <c r="I27" s="141"/>
      <c r="J27" s="172">
        <f t="shared" si="1"/>
        <v>16</v>
      </c>
      <c r="K27" s="173">
        <f t="shared" si="1"/>
        <v>435</v>
      </c>
      <c r="L27" s="175">
        <f t="shared" si="5"/>
        <v>431.66911370731168</v>
      </c>
      <c r="M27" s="175">
        <f t="shared" si="6"/>
        <v>17.676291841590569</v>
      </c>
      <c r="N27" s="175">
        <f t="shared" si="7"/>
        <v>430.83639213413954</v>
      </c>
      <c r="O27" s="177">
        <f t="shared" si="8"/>
        <v>4.1636078658604561</v>
      </c>
      <c r="P27" s="140"/>
      <c r="Q27" s="140"/>
      <c r="R27" s="140"/>
      <c r="S27" s="140"/>
      <c r="T27" s="140"/>
    </row>
    <row r="28" spans="1:20" x14ac:dyDescent="0.3">
      <c r="A28" s="172">
        <f t="shared" si="2"/>
        <v>17</v>
      </c>
      <c r="B28" s="173">
        <v>445</v>
      </c>
      <c r="C28" s="175">
        <f t="shared" si="4"/>
        <v>369.3024098036941</v>
      </c>
      <c r="D28" s="177">
        <f t="shared" si="3"/>
        <v>75.697590196305896</v>
      </c>
      <c r="E28" s="140"/>
      <c r="F28" s="140"/>
      <c r="G28" s="140"/>
      <c r="H28" s="140"/>
      <c r="I28" s="141"/>
      <c r="J28" s="172">
        <f t="shared" si="1"/>
        <v>17</v>
      </c>
      <c r="K28" s="173">
        <f t="shared" si="1"/>
        <v>445</v>
      </c>
      <c r="L28" s="175">
        <f t="shared" si="5"/>
        <v>448.47632443912181</v>
      </c>
      <c r="M28" s="175">
        <f t="shared" si="6"/>
        <v>17.415567508656437</v>
      </c>
      <c r="N28" s="175">
        <f t="shared" si="7"/>
        <v>449.34540554890225</v>
      </c>
      <c r="O28" s="177">
        <f t="shared" si="8"/>
        <v>-4.3454055489022494</v>
      </c>
      <c r="P28" s="140"/>
      <c r="Q28" s="140"/>
      <c r="R28" s="140"/>
      <c r="S28" s="140"/>
      <c r="T28" s="140"/>
    </row>
    <row r="29" spans="1:20" x14ac:dyDescent="0.3">
      <c r="A29" s="172">
        <f t="shared" si="2"/>
        <v>18</v>
      </c>
      <c r="B29" s="173">
        <v>465</v>
      </c>
      <c r="C29" s="175">
        <f t="shared" si="4"/>
        <v>384.44192784295529</v>
      </c>
      <c r="D29" s="177">
        <f t="shared" si="3"/>
        <v>80.558072157044705</v>
      </c>
      <c r="E29" s="140"/>
      <c r="F29" s="140"/>
      <c r="G29" s="140"/>
      <c r="H29" s="140"/>
      <c r="I29" s="141"/>
      <c r="J29" s="172">
        <f t="shared" si="1"/>
        <v>18</v>
      </c>
      <c r="K29" s="173">
        <f t="shared" si="1"/>
        <v>465</v>
      </c>
      <c r="L29" s="175">
        <f t="shared" si="5"/>
        <v>465.71351355822264</v>
      </c>
      <c r="M29" s="175">
        <f t="shared" si="6"/>
        <v>17.362053991789757</v>
      </c>
      <c r="N29" s="175">
        <f t="shared" si="7"/>
        <v>465.89189194777828</v>
      </c>
      <c r="O29" s="177">
        <f t="shared" si="8"/>
        <v>-0.89189194777827652</v>
      </c>
      <c r="P29" s="140"/>
      <c r="Q29" s="140"/>
      <c r="R29" s="140"/>
      <c r="S29" s="140"/>
      <c r="T29" s="140"/>
    </row>
    <row r="30" spans="1:20" x14ac:dyDescent="0.3">
      <c r="A30" s="172">
        <f t="shared" si="2"/>
        <v>19</v>
      </c>
      <c r="B30" s="173">
        <v>480</v>
      </c>
      <c r="C30" s="175">
        <f t="shared" si="4"/>
        <v>400.55354227436425</v>
      </c>
      <c r="D30" s="177">
        <f t="shared" si="3"/>
        <v>79.446457725635753</v>
      </c>
      <c r="E30" s="140"/>
      <c r="F30" s="140"/>
      <c r="G30" s="140"/>
      <c r="H30" s="140"/>
      <c r="I30" s="141"/>
      <c r="J30" s="172">
        <f t="shared" si="1"/>
        <v>19</v>
      </c>
      <c r="K30" s="173">
        <f t="shared" si="1"/>
        <v>480</v>
      </c>
      <c r="L30" s="175">
        <f t="shared" si="5"/>
        <v>482.46045404000995</v>
      </c>
      <c r="M30" s="175">
        <f t="shared" si="6"/>
        <v>17.177519938789022</v>
      </c>
      <c r="N30" s="175">
        <f t="shared" si="7"/>
        <v>483.07556755001241</v>
      </c>
      <c r="O30" s="177">
        <f t="shared" si="8"/>
        <v>-3.0755675500124084</v>
      </c>
      <c r="P30" s="140"/>
      <c r="Q30" s="140"/>
      <c r="R30" s="140"/>
      <c r="S30" s="140"/>
      <c r="T30" s="140"/>
    </row>
    <row r="31" spans="1:20" ht="16.2" thickBot="1" x14ac:dyDescent="0.35">
      <c r="A31" s="178">
        <f t="shared" si="2"/>
        <v>20</v>
      </c>
      <c r="B31" s="179">
        <v>500</v>
      </c>
      <c r="C31" s="180">
        <f t="shared" si="4"/>
        <v>416.4428338194914</v>
      </c>
      <c r="D31" s="181">
        <f t="shared" si="3"/>
        <v>83.557166180508602</v>
      </c>
      <c r="E31" s="140"/>
      <c r="F31" s="140"/>
      <c r="G31" s="140"/>
      <c r="H31" s="140"/>
      <c r="I31" s="141"/>
      <c r="J31" s="178">
        <f t="shared" si="1"/>
        <v>20</v>
      </c>
      <c r="K31" s="179">
        <f t="shared" si="1"/>
        <v>500</v>
      </c>
      <c r="L31" s="180">
        <f t="shared" si="5"/>
        <v>499.71037918303921</v>
      </c>
      <c r="M31" s="180">
        <f t="shared" si="6"/>
        <v>17.199241500061092</v>
      </c>
      <c r="N31" s="180">
        <f t="shared" si="7"/>
        <v>499.63797397879898</v>
      </c>
      <c r="O31" s="181">
        <f t="shared" si="8"/>
        <v>0.36202602120101801</v>
      </c>
      <c r="P31" s="140"/>
      <c r="Q31" s="140"/>
      <c r="R31" s="140"/>
      <c r="S31" s="140"/>
      <c r="T31" s="140"/>
    </row>
    <row r="32" spans="1:20" ht="16.2" thickBot="1" x14ac:dyDescent="0.35">
      <c r="A32" s="182">
        <f t="shared" si="2"/>
        <v>21</v>
      </c>
      <c r="B32" s="144"/>
      <c r="C32" s="183">
        <f t="shared" si="4"/>
        <v>433.15426705559315</v>
      </c>
      <c r="D32" s="144"/>
      <c r="E32" s="140"/>
      <c r="F32" s="140"/>
      <c r="G32" s="140"/>
      <c r="H32" s="140"/>
      <c r="I32" s="141"/>
      <c r="J32" s="182">
        <f t="shared" si="1"/>
        <v>21</v>
      </c>
      <c r="K32" s="144"/>
      <c r="L32" s="184"/>
      <c r="M32" s="144"/>
      <c r="N32" s="185">
        <f t="shared" si="7"/>
        <v>516.90962068310034</v>
      </c>
      <c r="O32" s="144"/>
      <c r="P32" s="140"/>
      <c r="Q32" s="140"/>
      <c r="R32" s="140"/>
      <c r="S32" s="140"/>
      <c r="T32" s="140"/>
    </row>
    <row r="33" spans="1:15" x14ac:dyDescent="0.3">
      <c r="A33" s="82"/>
      <c r="B33" s="82"/>
      <c r="C33" s="82"/>
      <c r="D33" s="82"/>
      <c r="J33" s="82"/>
      <c r="K33" s="82"/>
      <c r="L33" s="82"/>
      <c r="M33" s="82"/>
      <c r="N33" s="82"/>
      <c r="O33" s="82"/>
    </row>
    <row r="34" spans="1:15" x14ac:dyDescent="0.3">
      <c r="A34" s="82"/>
      <c r="B34" s="82"/>
      <c r="C34" s="82"/>
      <c r="D34" s="82"/>
      <c r="J34" s="82"/>
      <c r="K34" s="82"/>
      <c r="L34" s="82"/>
      <c r="M34" s="82"/>
      <c r="N34" s="82"/>
      <c r="O34" s="82"/>
    </row>
    <row r="35" spans="1:15" x14ac:dyDescent="0.3">
      <c r="A35" s="82"/>
      <c r="B35" s="82"/>
      <c r="C35" s="82"/>
      <c r="D35" s="82"/>
      <c r="J35" s="82"/>
      <c r="K35" s="82"/>
      <c r="L35" s="82"/>
      <c r="M35" s="82"/>
      <c r="N35" s="82"/>
      <c r="O35" s="82"/>
    </row>
    <row r="36" spans="1:15" x14ac:dyDescent="0.3">
      <c r="A36" s="82"/>
      <c r="B36" s="82"/>
      <c r="C36" s="82"/>
      <c r="D36" s="82"/>
    </row>
    <row r="37" spans="1:15" x14ac:dyDescent="0.3">
      <c r="A37" s="82"/>
      <c r="B37" s="82"/>
      <c r="C37" s="82"/>
      <c r="D37" s="82"/>
    </row>
    <row r="38" spans="1:15" x14ac:dyDescent="0.3">
      <c r="A38" s="82"/>
      <c r="B38" s="82"/>
      <c r="C38" s="82"/>
      <c r="D38" s="82"/>
    </row>
    <row r="39" spans="1:15" x14ac:dyDescent="0.3">
      <c r="A39" s="82"/>
      <c r="B39" s="82"/>
      <c r="C39" s="82"/>
      <c r="D39" s="82"/>
    </row>
  </sheetData>
  <pageMargins left="0.75" right="0.75" top="1" bottom="1" header="0.5" footer="0.5"/>
  <pageSetup scale="73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32"/>
  <sheetViews>
    <sheetView topLeftCell="A7" workbookViewId="0">
      <selection activeCell="A2" sqref="A2"/>
    </sheetView>
  </sheetViews>
  <sheetFormatPr defaultColWidth="38.3984375" defaultRowHeight="13.2" x14ac:dyDescent="0.25"/>
  <cols>
    <col min="1" max="1" width="31.5" style="39" customWidth="1"/>
    <col min="2" max="2" width="40.19921875" style="39" customWidth="1"/>
    <col min="3" max="16384" width="38.3984375" style="39"/>
  </cols>
  <sheetData>
    <row r="1" spans="1:2" ht="15.6" x14ac:dyDescent="0.3">
      <c r="A1" s="186" t="s">
        <v>79</v>
      </c>
    </row>
    <row r="2" spans="1:2" ht="16.2" thickBot="1" x14ac:dyDescent="0.35">
      <c r="A2" s="187"/>
    </row>
    <row r="3" spans="1:2" ht="19.2" thickTop="1" thickBot="1" x14ac:dyDescent="0.3">
      <c r="A3" s="188" t="s">
        <v>80</v>
      </c>
      <c r="B3" s="189" t="s">
        <v>81</v>
      </c>
    </row>
    <row r="4" spans="1:2" ht="16.2" thickBot="1" x14ac:dyDescent="0.3">
      <c r="A4" s="190" t="s">
        <v>82</v>
      </c>
      <c r="B4" s="191" t="s">
        <v>83</v>
      </c>
    </row>
    <row r="5" spans="1:2" ht="16.2" thickTop="1" x14ac:dyDescent="0.3">
      <c r="A5" s="82"/>
    </row>
    <row r="6" spans="1:2" ht="15.6" x14ac:dyDescent="0.3">
      <c r="A6" s="186" t="s">
        <v>84</v>
      </c>
    </row>
    <row r="7" spans="1:2" ht="16.2" thickBot="1" x14ac:dyDescent="0.35">
      <c r="A7" s="80"/>
    </row>
    <row r="8" spans="1:2" ht="19.2" thickTop="1" thickBot="1" x14ac:dyDescent="0.3">
      <c r="A8" s="192" t="s">
        <v>80</v>
      </c>
      <c r="B8" s="189" t="s">
        <v>85</v>
      </c>
    </row>
    <row r="9" spans="1:2" ht="18.600000000000001" thickBot="1" x14ac:dyDescent="0.3">
      <c r="A9" s="193" t="s">
        <v>86</v>
      </c>
      <c r="B9" s="194" t="s">
        <v>87</v>
      </c>
    </row>
    <row r="10" spans="1:2" ht="18.600000000000001" thickBot="1" x14ac:dyDescent="0.3">
      <c r="A10" s="193" t="s">
        <v>88</v>
      </c>
      <c r="B10" s="194" t="s">
        <v>89</v>
      </c>
    </row>
    <row r="11" spans="1:2" ht="18.600000000000001" thickBot="1" x14ac:dyDescent="0.3">
      <c r="A11" s="193" t="s">
        <v>90</v>
      </c>
      <c r="B11" s="194" t="s">
        <v>91</v>
      </c>
    </row>
    <row r="12" spans="1:2" ht="15.6" x14ac:dyDescent="0.25">
      <c r="A12" s="195" t="s">
        <v>82</v>
      </c>
      <c r="B12" s="196" t="s">
        <v>83</v>
      </c>
    </row>
    <row r="13" spans="1:2" ht="16.2" thickBot="1" x14ac:dyDescent="0.3">
      <c r="A13" s="190" t="s">
        <v>92</v>
      </c>
      <c r="B13" s="191" t="s">
        <v>93</v>
      </c>
    </row>
    <row r="14" spans="1:2" ht="16.2" thickTop="1" x14ac:dyDescent="0.3">
      <c r="A14" s="80"/>
    </row>
    <row r="15" spans="1:2" ht="15.6" x14ac:dyDescent="0.3">
      <c r="A15" s="186" t="s">
        <v>94</v>
      </c>
    </row>
    <row r="16" spans="1:2" ht="16.2" thickBot="1" x14ac:dyDescent="0.35">
      <c r="A16" s="80"/>
    </row>
    <row r="17" spans="1:2" ht="19.2" thickTop="1" thickBot="1" x14ac:dyDescent="0.3">
      <c r="A17" s="192" t="s">
        <v>95</v>
      </c>
      <c r="B17" s="189" t="s">
        <v>96</v>
      </c>
    </row>
    <row r="18" spans="1:2" ht="18.600000000000001" thickBot="1" x14ac:dyDescent="0.3">
      <c r="A18" s="193" t="s">
        <v>97</v>
      </c>
      <c r="B18" s="194" t="s">
        <v>98</v>
      </c>
    </row>
    <row r="19" spans="1:2" ht="18.600000000000001" thickBot="1" x14ac:dyDescent="0.3">
      <c r="A19" s="193" t="s">
        <v>90</v>
      </c>
      <c r="B19" s="194" t="s">
        <v>99</v>
      </c>
    </row>
    <row r="20" spans="1:2" ht="15.6" x14ac:dyDescent="0.25">
      <c r="A20" s="195" t="s">
        <v>82</v>
      </c>
      <c r="B20" s="196" t="s">
        <v>83</v>
      </c>
    </row>
    <row r="21" spans="1:2" ht="16.2" thickBot="1" x14ac:dyDescent="0.3">
      <c r="A21" s="190" t="s">
        <v>92</v>
      </c>
      <c r="B21" s="191" t="s">
        <v>100</v>
      </c>
    </row>
    <row r="22" spans="1:2" ht="16.2" thickTop="1" x14ac:dyDescent="0.3">
      <c r="A22" s="80"/>
    </row>
    <row r="23" spans="1:2" ht="15.6" x14ac:dyDescent="0.3">
      <c r="A23" s="186" t="s">
        <v>101</v>
      </c>
    </row>
    <row r="24" spans="1:2" ht="16.2" thickBot="1" x14ac:dyDescent="0.35">
      <c r="A24" s="80"/>
    </row>
    <row r="25" spans="1:2" ht="19.2" thickTop="1" thickBot="1" x14ac:dyDescent="0.3">
      <c r="A25" s="192" t="s">
        <v>95</v>
      </c>
      <c r="B25" s="189" t="s">
        <v>102</v>
      </c>
    </row>
    <row r="26" spans="1:2" ht="18.600000000000001" thickBot="1" x14ac:dyDescent="0.3">
      <c r="A26" s="193" t="s">
        <v>97</v>
      </c>
      <c r="B26" s="194" t="s">
        <v>98</v>
      </c>
    </row>
    <row r="27" spans="1:2" ht="18.600000000000001" thickBot="1" x14ac:dyDescent="0.3">
      <c r="A27" s="193" t="s">
        <v>103</v>
      </c>
      <c r="B27" s="194" t="s">
        <v>104</v>
      </c>
    </row>
    <row r="28" spans="1:2" ht="18.600000000000001" thickBot="1" x14ac:dyDescent="0.3">
      <c r="A28" s="193" t="s">
        <v>90</v>
      </c>
      <c r="B28" s="194" t="s">
        <v>105</v>
      </c>
    </row>
    <row r="29" spans="1:2" ht="15.6" x14ac:dyDescent="0.25">
      <c r="A29" s="195" t="s">
        <v>82</v>
      </c>
      <c r="B29" s="196" t="s">
        <v>83</v>
      </c>
    </row>
    <row r="30" spans="1:2" ht="15.6" x14ac:dyDescent="0.25">
      <c r="A30" s="195" t="s">
        <v>92</v>
      </c>
      <c r="B30" s="196" t="s">
        <v>100</v>
      </c>
    </row>
    <row r="31" spans="1:2" ht="16.2" thickBot="1" x14ac:dyDescent="0.3">
      <c r="A31" s="190" t="s">
        <v>106</v>
      </c>
      <c r="B31" s="191" t="s">
        <v>107</v>
      </c>
    </row>
    <row r="32" spans="1:2" ht="18.600000000000001" thickTop="1" x14ac:dyDescent="0.35">
      <c r="A32" s="197"/>
    </row>
  </sheetData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02"/>
  <sheetViews>
    <sheetView zoomScaleNormal="100" workbookViewId="0">
      <selection activeCell="M35" sqref="M35"/>
    </sheetView>
  </sheetViews>
  <sheetFormatPr defaultColWidth="9" defaultRowHeight="15.6" x14ac:dyDescent="0.3"/>
  <cols>
    <col min="1" max="1" width="5.09765625" style="82" customWidth="1"/>
    <col min="2" max="2" width="9.8984375" style="82" bestFit="1" customWidth="1"/>
    <col min="3" max="6" width="7" style="82" bestFit="1" customWidth="1"/>
    <col min="7" max="7" width="7.59765625" style="82" bestFit="1" customWidth="1"/>
    <col min="8" max="8" width="9" style="82"/>
    <col min="9" max="16384" width="9" style="80"/>
  </cols>
  <sheetData>
    <row r="1" spans="1:7" x14ac:dyDescent="0.3">
      <c r="A1" s="186" t="s">
        <v>108</v>
      </c>
    </row>
    <row r="3" spans="1:7" x14ac:dyDescent="0.3">
      <c r="A3" s="82" t="s">
        <v>109</v>
      </c>
      <c r="B3" s="82" t="s">
        <v>52</v>
      </c>
      <c r="C3" s="82" t="s">
        <v>69</v>
      </c>
      <c r="D3" s="82" t="s">
        <v>110</v>
      </c>
      <c r="E3" s="82" t="s">
        <v>111</v>
      </c>
      <c r="F3" s="82" t="s">
        <v>112</v>
      </c>
      <c r="G3" s="82" t="s">
        <v>113</v>
      </c>
    </row>
    <row r="4" spans="1:7" x14ac:dyDescent="0.3">
      <c r="A4" s="82">
        <v>1</v>
      </c>
      <c r="B4" s="198">
        <f ca="1">20*RAND()</f>
        <v>17.020560796779939</v>
      </c>
      <c r="C4" s="82">
        <v>20</v>
      </c>
      <c r="D4" s="82">
        <v>40</v>
      </c>
      <c r="E4" s="82">
        <v>60</v>
      </c>
      <c r="F4" s="82">
        <v>80</v>
      </c>
      <c r="G4" s="82">
        <v>100</v>
      </c>
    </row>
    <row r="5" spans="1:7" x14ac:dyDescent="0.3">
      <c r="A5" s="82">
        <f>1+A4</f>
        <v>2</v>
      </c>
      <c r="B5" s="198">
        <f t="shared" ref="B5:B68" ca="1" si="0">20*RAND()</f>
        <v>5.4754449740235867</v>
      </c>
    </row>
    <row r="6" spans="1:7" x14ac:dyDescent="0.3">
      <c r="A6" s="82">
        <f t="shared" ref="A6:A69" si="1">1+A5</f>
        <v>3</v>
      </c>
      <c r="B6" s="198">
        <f t="shared" ca="1" si="0"/>
        <v>3.956219379095165</v>
      </c>
      <c r="C6" s="198">
        <f ca="1">AVERAGE(B4:B8)+$C$4</f>
        <v>31.073867159434574</v>
      </c>
    </row>
    <row r="7" spans="1:7" x14ac:dyDescent="0.3">
      <c r="A7" s="82">
        <f t="shared" si="1"/>
        <v>4</v>
      </c>
      <c r="B7" s="198">
        <f t="shared" ca="1" si="0"/>
        <v>13.545162723781228</v>
      </c>
      <c r="C7" s="198">
        <f t="shared" ref="C7:C70" ca="1" si="2">AVERAGE(B5:B9)+$C$4</f>
        <v>31.62790791619177</v>
      </c>
      <c r="D7" s="198">
        <f ca="1">AVERAGE(B4:B10)+$D$4</f>
        <v>51.443344727984808</v>
      </c>
    </row>
    <row r="8" spans="1:7" x14ac:dyDescent="0.3">
      <c r="A8" s="82">
        <f t="shared" si="1"/>
        <v>5</v>
      </c>
      <c r="B8" s="198">
        <f t="shared" ca="1" si="0"/>
        <v>15.371947923492943</v>
      </c>
      <c r="C8" s="198">
        <f t="shared" ca="1" si="2"/>
        <v>31.521481465018024</v>
      </c>
      <c r="D8" s="198">
        <f t="shared" ref="D8:D71" ca="1" si="3">AVERAGE(B5:B11)+$D$4</f>
        <v>51.760697207071466</v>
      </c>
      <c r="E8" s="198">
        <f ca="1">AVERAGE(B4:B12)+$E$4</f>
        <v>72.138927421286269</v>
      </c>
    </row>
    <row r="9" spans="1:7" x14ac:dyDescent="0.3">
      <c r="A9" s="82">
        <f t="shared" si="1"/>
        <v>6</v>
      </c>
      <c r="B9" s="198">
        <f t="shared" ca="1" si="0"/>
        <v>19.790764580565934</v>
      </c>
      <c r="C9" s="198">
        <f t="shared" ca="1" si="2"/>
        <v>34.578643219276302</v>
      </c>
      <c r="D9" s="198">
        <f t="shared" ca="1" si="3"/>
        <v>52.393477288681837</v>
      </c>
      <c r="E9" s="198">
        <f t="shared" ref="E9:E72" ca="1" si="4">AVERAGE(B5:B13)+$E$4</f>
        <v>71.90375186278014</v>
      </c>
      <c r="F9" s="198">
        <f ca="1">AVERAGE(B4:B14)+$F$4</f>
        <v>91.918168644684968</v>
      </c>
    </row>
    <row r="10" spans="1:7" x14ac:dyDescent="0.3">
      <c r="A10" s="82">
        <f t="shared" si="1"/>
        <v>7</v>
      </c>
      <c r="B10" s="198">
        <f t="shared" ca="1" si="0"/>
        <v>4.9433127181548553</v>
      </c>
      <c r="C10" s="198">
        <f t="shared" ca="1" si="2"/>
        <v>33.85059178357929</v>
      </c>
      <c r="D10" s="198">
        <f t="shared" ca="1" si="3"/>
        <v>53.957443201700357</v>
      </c>
      <c r="E10" s="198">
        <f t="shared" ca="1" si="4"/>
        <v>72.067094368970132</v>
      </c>
      <c r="F10" s="198">
        <f ca="1">AVERAGE(B5:B15)+$F$4</f>
        <v>90.565310524737924</v>
      </c>
      <c r="G10" s="198">
        <f ca="1">AVERAGE(B4:B16)+$G$4</f>
        <v>111.1429314780582</v>
      </c>
    </row>
    <row r="11" spans="1:7" x14ac:dyDescent="0.3">
      <c r="A11" s="82">
        <f t="shared" si="1"/>
        <v>8</v>
      </c>
      <c r="B11" s="198">
        <f t="shared" ca="1" si="0"/>
        <v>19.242028150386549</v>
      </c>
      <c r="C11" s="198">
        <f t="shared" ca="1" si="2"/>
        <v>33.756998352925663</v>
      </c>
      <c r="D11" s="198">
        <f t="shared" ca="1" si="3"/>
        <v>53.01463817397925</v>
      </c>
      <c r="E11" s="198">
        <f t="shared" ca="1" si="4"/>
        <v>71.865194602110932</v>
      </c>
      <c r="F11" s="198">
        <f t="shared" ref="F11:F74" ca="1" si="5">AVERAGE(B6:B16)+$F$4</f>
        <v>91.123827585813913</v>
      </c>
      <c r="G11" s="198">
        <f t="shared" ref="G11:G74" ca="1" si="6">AVERAGE(B5:B17)+$G$4</f>
        <v>110.5081330234253</v>
      </c>
    </row>
    <row r="12" spans="1:7" x14ac:dyDescent="0.3">
      <c r="A12" s="82">
        <f t="shared" si="1"/>
        <v>9</v>
      </c>
      <c r="B12" s="198">
        <f t="shared" ca="1" si="0"/>
        <v>9.904905545296165</v>
      </c>
      <c r="C12" s="198">
        <f t="shared" ca="1" si="2"/>
        <v>31.18795094275918</v>
      </c>
      <c r="D12" s="198">
        <f t="shared" ca="1" si="3"/>
        <v>51.124234395960599</v>
      </c>
      <c r="E12" s="198">
        <f t="shared" ca="1" si="4"/>
        <v>71.651191260119631</v>
      </c>
      <c r="F12" s="198">
        <f t="shared" ca="1" si="5"/>
        <v>91.561278631946365</v>
      </c>
      <c r="G12" s="198">
        <f t="shared" ca="1" si="6"/>
        <v>110.24313470604379</v>
      </c>
    </row>
    <row r="13" spans="1:7" x14ac:dyDescent="0.3">
      <c r="A13" s="82">
        <f t="shared" si="1"/>
        <v>10</v>
      </c>
      <c r="B13" s="198">
        <f t="shared" ca="1" si="0"/>
        <v>14.903980770224825</v>
      </c>
      <c r="C13" s="198">
        <f t="shared" ca="1" si="2"/>
        <v>30.627112694600683</v>
      </c>
      <c r="D13" s="198">
        <f t="shared" ca="1" si="3"/>
        <v>49.956858405288258</v>
      </c>
      <c r="E13" s="198">
        <f t="shared" ca="1" si="4"/>
        <v>70.917439367126207</v>
      </c>
      <c r="F13" s="198">
        <f t="shared" ca="1" si="5"/>
        <v>90.514488097790263</v>
      </c>
      <c r="G13" s="198">
        <f t="shared" ca="1" si="6"/>
        <v>110.07792372884157</v>
      </c>
    </row>
    <row r="14" spans="1:7" x14ac:dyDescent="0.3">
      <c r="A14" s="82">
        <f t="shared" si="1"/>
        <v>11</v>
      </c>
      <c r="B14" s="198">
        <f t="shared" ca="1" si="0"/>
        <v>6.9455275297335017</v>
      </c>
      <c r="C14" s="198">
        <f t="shared" ca="1" si="2"/>
        <v>29.102533593695284</v>
      </c>
      <c r="D14" s="198">
        <f t="shared" ca="1" si="3"/>
        <v>50.503268143630734</v>
      </c>
      <c r="E14" s="198">
        <f t="shared" ca="1" si="4"/>
        <v>68.944072952403786</v>
      </c>
      <c r="F14" s="198">
        <f t="shared" ca="1" si="5"/>
        <v>89.281445257060568</v>
      </c>
      <c r="G14" s="198">
        <f t="shared" ca="1" si="6"/>
        <v>110.53810781039716</v>
      </c>
    </row>
    <row r="15" spans="1:7" x14ac:dyDescent="0.3">
      <c r="A15" s="82">
        <f t="shared" si="1"/>
        <v>12</v>
      </c>
      <c r="B15" s="198">
        <f t="shared" ca="1" si="0"/>
        <v>2.139121477362369</v>
      </c>
      <c r="C15" s="198">
        <f t="shared" ca="1" si="2"/>
        <v>28.875188661946481</v>
      </c>
      <c r="D15" s="198">
        <f t="shared" ca="1" si="3"/>
        <v>48.044473671870385</v>
      </c>
      <c r="E15" s="198">
        <f t="shared" ca="1" si="4"/>
        <v>68.595757836549495</v>
      </c>
      <c r="F15" s="198">
        <f t="shared" ca="1" si="5"/>
        <v>89.257517184645835</v>
      </c>
      <c r="G15" s="198">
        <f t="shared" ca="1" si="6"/>
        <v>109.37551248098852</v>
      </c>
    </row>
    <row r="16" spans="1:7" x14ac:dyDescent="0.3">
      <c r="A16" s="82">
        <f t="shared" si="1"/>
        <v>13</v>
      </c>
      <c r="B16" s="198">
        <f t="shared" ca="1" si="0"/>
        <v>11.61913264585956</v>
      </c>
      <c r="C16" s="198">
        <f t="shared" ca="1" si="2"/>
        <v>26.30048587751434</v>
      </c>
      <c r="D16" s="198">
        <f t="shared" ca="1" si="3"/>
        <v>46.887840976180399</v>
      </c>
      <c r="E16" s="198">
        <f t="shared" ca="1" si="4"/>
        <v>68.62748312917364</v>
      </c>
      <c r="F16" s="198">
        <f t="shared" ca="1" si="5"/>
        <v>88.831598632193618</v>
      </c>
      <c r="G16" s="198">
        <f t="shared" ca="1" si="6"/>
        <v>108.64946600299602</v>
      </c>
    </row>
    <row r="17" spans="1:7" x14ac:dyDescent="0.3">
      <c r="A17" s="82">
        <f t="shared" si="1"/>
        <v>14</v>
      </c>
      <c r="B17" s="198">
        <f t="shared" ca="1" si="0"/>
        <v>8.7681808865521589</v>
      </c>
      <c r="C17" s="198">
        <f t="shared" ca="1" si="2"/>
        <v>25.273075706660894</v>
      </c>
      <c r="D17" s="198">
        <f t="shared" ca="1" si="3"/>
        <v>47.548351692434544</v>
      </c>
      <c r="E17" s="198">
        <f t="shared" ca="1" si="4"/>
        <v>67.555627917605236</v>
      </c>
      <c r="F17" s="198">
        <f t="shared" ca="1" si="5"/>
        <v>88.02342883367335</v>
      </c>
      <c r="G17" s="198">
        <f t="shared" ca="1" si="6"/>
        <v>108.29436332372178</v>
      </c>
    </row>
    <row r="18" spans="1:7" x14ac:dyDescent="0.3">
      <c r="A18" s="82">
        <f t="shared" si="1"/>
        <v>15</v>
      </c>
      <c r="B18" s="198">
        <f t="shared" ca="1" si="0"/>
        <v>2.0304668480641053</v>
      </c>
      <c r="C18" s="198">
        <f t="shared" ca="1" si="2"/>
        <v>28.750762567989192</v>
      </c>
      <c r="D18" s="198">
        <f t="shared" ca="1" si="3"/>
        <v>46.59302042264126</v>
      </c>
      <c r="E18" s="198">
        <f t="shared" ca="1" si="4"/>
        <v>67.049870094987313</v>
      </c>
      <c r="F18" s="198">
        <f t="shared" ca="1" si="5"/>
        <v>87.152708137518218</v>
      </c>
      <c r="G18" s="198">
        <f t="shared" ca="1" si="6"/>
        <v>107.7563993956779</v>
      </c>
    </row>
    <row r="19" spans="1:7" x14ac:dyDescent="0.3">
      <c r="A19" s="82">
        <f t="shared" si="1"/>
        <v>16</v>
      </c>
      <c r="B19" s="198">
        <f t="shared" ca="1" si="0"/>
        <v>1.8084766754662707</v>
      </c>
      <c r="C19" s="198">
        <f t="shared" ca="1" si="2"/>
        <v>26.47857776705338</v>
      </c>
      <c r="D19" s="198">
        <f t="shared" ca="1" si="3"/>
        <v>47.766311692541422</v>
      </c>
      <c r="E19" s="198">
        <f t="shared" ca="1" si="4"/>
        <v>66.314475690304675</v>
      </c>
      <c r="F19" s="198">
        <f t="shared" ca="1" si="5"/>
        <v>86.911300529844709</v>
      </c>
      <c r="G19" s="198">
        <f t="shared" ca="1" si="6"/>
        <v>108.33177835689936</v>
      </c>
    </row>
    <row r="20" spans="1:7" x14ac:dyDescent="0.3">
      <c r="A20" s="82">
        <f t="shared" si="1"/>
        <v>17</v>
      </c>
      <c r="B20" s="198">
        <f t="shared" ca="1" si="0"/>
        <v>19.527555784003859</v>
      </c>
      <c r="C20" s="198">
        <f t="shared" ca="1" si="2"/>
        <v>26.795373663075644</v>
      </c>
      <c r="D20" s="198">
        <f t="shared" ca="1" si="3"/>
        <v>46.153146727074315</v>
      </c>
      <c r="E20" s="198">
        <f t="shared" ca="1" si="4"/>
        <v>67.437739646799542</v>
      </c>
      <c r="F20" s="198">
        <f t="shared" ca="1" si="5"/>
        <v>87.860328212703038</v>
      </c>
      <c r="G20" s="198">
        <f t="shared" ca="1" si="6"/>
        <v>108.66543263896344</v>
      </c>
    </row>
    <row r="21" spans="1:7" x14ac:dyDescent="0.3">
      <c r="A21" s="82">
        <f t="shared" si="1"/>
        <v>18</v>
      </c>
      <c r="B21" s="198">
        <f t="shared" ca="1" si="0"/>
        <v>0.25820864118051734</v>
      </c>
      <c r="C21" s="198">
        <f t="shared" ca="1" si="2"/>
        <v>26.454675870980786</v>
      </c>
      <c r="D21" s="198">
        <f t="shared" ca="1" si="3"/>
        <v>46.650334755540591</v>
      </c>
      <c r="E21" s="198">
        <f t="shared" ca="1" si="4"/>
        <v>68.078372912945724</v>
      </c>
      <c r="F21" s="198">
        <f t="shared" ca="1" si="5"/>
        <v>89.415088663584442</v>
      </c>
      <c r="G21" s="198">
        <f t="shared" ca="1" si="6"/>
        <v>109.0140037712812</v>
      </c>
    </row>
    <row r="22" spans="1:7" x14ac:dyDescent="0.3">
      <c r="A22" s="82">
        <f t="shared" si="1"/>
        <v>19</v>
      </c>
      <c r="B22" s="198">
        <f t="shared" ca="1" si="0"/>
        <v>10.352160366663469</v>
      </c>
      <c r="C22" s="198">
        <f t="shared" ca="1" si="2"/>
        <v>28.542679953050758</v>
      </c>
      <c r="D22" s="198">
        <f t="shared" ca="1" si="3"/>
        <v>48.843815497413608</v>
      </c>
      <c r="E22" s="198">
        <f t="shared" ca="1" si="4"/>
        <v>69.242073529668559</v>
      </c>
      <c r="F22" s="198">
        <f t="shared" ca="1" si="5"/>
        <v>89.402163173039412</v>
      </c>
      <c r="G22" s="198">
        <f t="shared" ca="1" si="6"/>
        <v>109.34375399751859</v>
      </c>
    </row>
    <row r="23" spans="1:7" x14ac:dyDescent="0.3">
      <c r="A23" s="82">
        <f t="shared" si="1"/>
        <v>20</v>
      </c>
      <c r="B23" s="198">
        <f t="shared" ca="1" si="0"/>
        <v>0.32697788758980773</v>
      </c>
      <c r="C23" s="198">
        <f t="shared" ca="1" si="2"/>
        <v>28.114135204485027</v>
      </c>
      <c r="D23" s="198">
        <f t="shared" ca="1" si="3"/>
        <v>51.334245463355245</v>
      </c>
      <c r="E23" s="198">
        <f t="shared" ca="1" si="4"/>
        <v>70.291683018757482</v>
      </c>
      <c r="F23" s="198">
        <f t="shared" ca="1" si="5"/>
        <v>89.189226221393625</v>
      </c>
      <c r="G23" s="198">
        <f t="shared" ca="1" si="6"/>
        <v>109.52495503528817</v>
      </c>
    </row>
    <row r="24" spans="1:7" x14ac:dyDescent="0.3">
      <c r="A24" s="82">
        <f t="shared" si="1"/>
        <v>21</v>
      </c>
      <c r="B24" s="198">
        <f t="shared" ca="1" si="0"/>
        <v>12.248497085816135</v>
      </c>
      <c r="C24" s="198">
        <f t="shared" ca="1" si="2"/>
        <v>31.910790763660465</v>
      </c>
      <c r="D24" s="198">
        <f t="shared" ca="1" si="3"/>
        <v>50.184159244192458</v>
      </c>
      <c r="E24" s="198">
        <f t="shared" ca="1" si="4"/>
        <v>70.804727212422165</v>
      </c>
      <c r="F24" s="198">
        <f t="shared" ca="1" si="5"/>
        <v>90.275069793102716</v>
      </c>
      <c r="G24" s="198">
        <f t="shared" ca="1" si="6"/>
        <v>109.55030513750782</v>
      </c>
    </row>
    <row r="25" spans="1:7" x14ac:dyDescent="0.3">
      <c r="A25" s="82">
        <f t="shared" si="1"/>
        <v>22</v>
      </c>
      <c r="B25" s="198">
        <f t="shared" ca="1" si="0"/>
        <v>17.384832041175201</v>
      </c>
      <c r="C25" s="198">
        <f t="shared" ca="1" si="2"/>
        <v>32.135749140300646</v>
      </c>
      <c r="D25" s="198">
        <f t="shared" ca="1" si="3"/>
        <v>51.065254355230735</v>
      </c>
      <c r="E25" s="198">
        <f t="shared" ca="1" si="4"/>
        <v>70.187748362739981</v>
      </c>
      <c r="F25" s="198">
        <f t="shared" ca="1" si="5"/>
        <v>90.937729387642847</v>
      </c>
      <c r="G25" s="198">
        <f t="shared" ca="1" si="6"/>
        <v>109.78597663159601</v>
      </c>
    </row>
    <row r="26" spans="1:7" x14ac:dyDescent="0.3">
      <c r="A26" s="82">
        <f t="shared" si="1"/>
        <v>23</v>
      </c>
      <c r="B26" s="198">
        <f t="shared" ca="1" si="0"/>
        <v>19.24148643705772</v>
      </c>
      <c r="C26" s="198">
        <f t="shared" ca="1" si="2"/>
        <v>33.355528446472377</v>
      </c>
      <c r="D26" s="198">
        <f t="shared" ca="1" si="3"/>
        <v>51.582766608116543</v>
      </c>
      <c r="E26" s="198">
        <f t="shared" ca="1" si="4"/>
        <v>71.169917648765207</v>
      </c>
      <c r="F26" s="198">
        <f t="shared" ca="1" si="5"/>
        <v>89.625605795570721</v>
      </c>
      <c r="G26" s="198">
        <f t="shared" ca="1" si="6"/>
        <v>109.68455332289275</v>
      </c>
    </row>
    <row r="27" spans="1:7" x14ac:dyDescent="0.3">
      <c r="A27" s="82">
        <f t="shared" si="1"/>
        <v>24</v>
      </c>
      <c r="B27" s="198">
        <f t="shared" ca="1" si="0"/>
        <v>11.476952249864368</v>
      </c>
      <c r="C27" s="198">
        <f t="shared" ca="1" si="2"/>
        <v>33.700778256681971</v>
      </c>
      <c r="D27" s="198">
        <f t="shared" ca="1" si="3"/>
        <v>52.835731512090518</v>
      </c>
      <c r="E27" s="198">
        <f t="shared" ca="1" si="4"/>
        <v>70.585699415937114</v>
      </c>
      <c r="F27" s="198">
        <f t="shared" ca="1" si="5"/>
        <v>89.646675342947404</v>
      </c>
      <c r="G27" s="198">
        <f t="shared" ca="1" si="6"/>
        <v>109.10047637179288</v>
      </c>
    </row>
    <row r="28" spans="1:7" x14ac:dyDescent="0.3">
      <c r="A28" s="82">
        <f t="shared" si="1"/>
        <v>25</v>
      </c>
      <c r="B28" s="198">
        <f t="shared" ca="1" si="0"/>
        <v>6.4258744184484584</v>
      </c>
      <c r="C28" s="198">
        <f t="shared" ca="1" si="2"/>
        <v>32.043358291528456</v>
      </c>
      <c r="D28" s="198">
        <f t="shared" ca="1" si="3"/>
        <v>51.813688538575434</v>
      </c>
      <c r="E28" s="198">
        <f t="shared" ca="1" si="4"/>
        <v>70.603810057574236</v>
      </c>
      <c r="F28" s="198">
        <f t="shared" ca="1" si="5"/>
        <v>89.79052943867849</v>
      </c>
      <c r="G28" s="198">
        <f t="shared" ca="1" si="6"/>
        <v>110.44434384439843</v>
      </c>
    </row>
    <row r="29" spans="1:7" x14ac:dyDescent="0.3">
      <c r="A29" s="82">
        <f t="shared" si="1"/>
        <v>26</v>
      </c>
      <c r="B29" s="198">
        <f t="shared" ca="1" si="0"/>
        <v>13.974746136864118</v>
      </c>
      <c r="C29" s="198">
        <f t="shared" ca="1" si="2"/>
        <v>29.213900258359022</v>
      </c>
      <c r="D29" s="198">
        <f t="shared" ca="1" si="3"/>
        <v>49.40013734159669</v>
      </c>
      <c r="E29" s="198">
        <f t="shared" ca="1" si="4"/>
        <v>70.568927650228602</v>
      </c>
      <c r="F29" s="198">
        <f t="shared" ca="1" si="5"/>
        <v>91.372484702084208</v>
      </c>
      <c r="G29" s="198">
        <f t="shared" ca="1" si="6"/>
        <v>110.6306278489882</v>
      </c>
    </row>
    <row r="30" spans="1:7" x14ac:dyDescent="0.3">
      <c r="A30" s="82">
        <f t="shared" si="1"/>
        <v>27</v>
      </c>
      <c r="B30" s="198">
        <f t="shared" ca="1" si="0"/>
        <v>9.0977322154076248</v>
      </c>
      <c r="C30" s="198">
        <f t="shared" ca="1" si="2"/>
        <v>27.016504540850946</v>
      </c>
      <c r="D30" s="198">
        <f t="shared" ca="1" si="3"/>
        <v>48.356290053403505</v>
      </c>
      <c r="E30" s="198">
        <f t="shared" ca="1" si="4"/>
        <v>70.60711139954833</v>
      </c>
      <c r="F30" s="198">
        <f t="shared" ca="1" si="5"/>
        <v>91.420244278494593</v>
      </c>
      <c r="G30" s="198">
        <f t="shared" ca="1" si="6"/>
        <v>111.10833100783384</v>
      </c>
    </row>
    <row r="31" spans="1:7" x14ac:dyDescent="0.3">
      <c r="A31" s="82">
        <f t="shared" si="1"/>
        <v>28</v>
      </c>
      <c r="B31" s="198">
        <f t="shared" ca="1" si="0"/>
        <v>5.0941962712105449</v>
      </c>
      <c r="C31" s="198">
        <f t="shared" ca="1" si="2"/>
        <v>28.118240741102341</v>
      </c>
      <c r="D31" s="198">
        <f t="shared" ca="1" si="3"/>
        <v>49.249366272716117</v>
      </c>
      <c r="E31" s="198">
        <f t="shared" ca="1" si="4"/>
        <v>69.888485398356408</v>
      </c>
      <c r="F31" s="198">
        <f t="shared" ca="1" si="5"/>
        <v>90.434088543168045</v>
      </c>
      <c r="G31" s="198">
        <f t="shared" ca="1" si="6"/>
        <v>111.68713106748443</v>
      </c>
    </row>
    <row r="32" spans="1:7" x14ac:dyDescent="0.3">
      <c r="A32" s="82">
        <f t="shared" si="1"/>
        <v>29</v>
      </c>
      <c r="B32" s="198">
        <f t="shared" ca="1" si="0"/>
        <v>0.48997366232398809</v>
      </c>
      <c r="C32" s="198">
        <f t="shared" ca="1" si="2"/>
        <v>28.868988670740048</v>
      </c>
      <c r="D32" s="198">
        <f t="shared" ca="1" si="3"/>
        <v>50.156220273842109</v>
      </c>
      <c r="E32" s="198">
        <f t="shared" ca="1" si="4"/>
        <v>69.339615031991826</v>
      </c>
      <c r="F32" s="198">
        <f t="shared" ca="1" si="5"/>
        <v>90.482398672642248</v>
      </c>
      <c r="G32" s="198">
        <f t="shared" ca="1" si="6"/>
        <v>110.81248746810364</v>
      </c>
    </row>
    <row r="33" spans="1:7" x14ac:dyDescent="0.3">
      <c r="A33" s="82">
        <f t="shared" si="1"/>
        <v>30</v>
      </c>
      <c r="B33" s="198">
        <f t="shared" ca="1" si="0"/>
        <v>11.934555419705431</v>
      </c>
      <c r="C33" s="198">
        <f t="shared" ca="1" si="2"/>
        <v>29.60421271292461</v>
      </c>
      <c r="D33" s="198">
        <f t="shared" ca="1" si="3"/>
        <v>49.093702104659116</v>
      </c>
      <c r="E33" s="198">
        <f t="shared" ca="1" si="4"/>
        <v>70.822617636750209</v>
      </c>
      <c r="F33" s="198">
        <f t="shared" ca="1" si="5"/>
        <v>89.985808945311391</v>
      </c>
      <c r="G33" s="198">
        <f t="shared" ca="1" si="6"/>
        <v>109.83358495123454</v>
      </c>
    </row>
    <row r="34" spans="1:7" x14ac:dyDescent="0.3">
      <c r="A34" s="82">
        <f t="shared" si="1"/>
        <v>31</v>
      </c>
      <c r="B34" s="198">
        <f t="shared" ca="1" si="0"/>
        <v>17.728485785052655</v>
      </c>
      <c r="C34" s="198">
        <f t="shared" ca="1" si="2"/>
        <v>29.892797249199127</v>
      </c>
      <c r="D34" s="198">
        <f t="shared" ca="1" si="3"/>
        <v>50.618725768354295</v>
      </c>
      <c r="E34" s="198">
        <f t="shared" ca="1" si="4"/>
        <v>69.938141982568069</v>
      </c>
      <c r="F34" s="198">
        <f t="shared" ca="1" si="5"/>
        <v>89.993979790703293</v>
      </c>
      <c r="G34" s="198">
        <f t="shared" ca="1" si="6"/>
        <v>109.46458336149381</v>
      </c>
    </row>
    <row r="35" spans="1:7" x14ac:dyDescent="0.3">
      <c r="A35" s="82">
        <f t="shared" si="1"/>
        <v>32</v>
      </c>
      <c r="B35" s="198">
        <f t="shared" ca="1" si="0"/>
        <v>12.773852426330432</v>
      </c>
      <c r="C35" s="198">
        <f t="shared" ca="1" si="2"/>
        <v>33.749382088989108</v>
      </c>
      <c r="D35" s="198">
        <f t="shared" ca="1" si="3"/>
        <v>50.750192765213498</v>
      </c>
      <c r="E35" s="198">
        <f t="shared" ca="1" si="4"/>
        <v>69.651255482829384</v>
      </c>
      <c r="F35" s="198">
        <f t="shared" ca="1" si="5"/>
        <v>89.330814831282453</v>
      </c>
      <c r="G35" s="198">
        <f t="shared" ca="1" si="6"/>
        <v>109.94174246392126</v>
      </c>
    </row>
    <row r="36" spans="1:7" x14ac:dyDescent="0.3">
      <c r="A36" s="82">
        <f t="shared" si="1"/>
        <v>33</v>
      </c>
      <c r="B36" s="198">
        <f t="shared" ca="1" si="0"/>
        <v>6.5371189525831301</v>
      </c>
      <c r="C36" s="198">
        <f t="shared" ca="1" si="2"/>
        <v>32.565364054893017</v>
      </c>
      <c r="D36" s="198">
        <f t="shared" ca="1" si="3"/>
        <v>51.611018487418569</v>
      </c>
      <c r="E36" s="198">
        <f t="shared" ca="1" si="4"/>
        <v>69.827448295276525</v>
      </c>
      <c r="F36" s="198">
        <f t="shared" ca="1" si="5"/>
        <v>89.65183397079133</v>
      </c>
      <c r="G36" s="198">
        <f t="shared" ca="1" si="6"/>
        <v>108.88033633709358</v>
      </c>
    </row>
    <row r="37" spans="1:7" x14ac:dyDescent="0.3">
      <c r="A37" s="82">
        <f t="shared" si="1"/>
        <v>34</v>
      </c>
      <c r="B37" s="198">
        <f t="shared" ca="1" si="0"/>
        <v>19.772897861273908</v>
      </c>
      <c r="C37" s="198">
        <f t="shared" ca="1" si="2"/>
        <v>30.322817641434384</v>
      </c>
      <c r="D37" s="198">
        <f t="shared" ca="1" si="3"/>
        <v>50.860357939351331</v>
      </c>
      <c r="E37" s="198">
        <f t="shared" ca="1" si="4"/>
        <v>71.176222638352243</v>
      </c>
      <c r="F37" s="198">
        <f t="shared" ca="1" si="5"/>
        <v>89.204767626872581</v>
      </c>
      <c r="G37" s="198">
        <f t="shared" ca="1" si="6"/>
        <v>108.97136683870325</v>
      </c>
    </row>
    <row r="38" spans="1:7" x14ac:dyDescent="0.3">
      <c r="A38" s="82">
        <f t="shared" si="1"/>
        <v>35</v>
      </c>
      <c r="B38" s="198">
        <f t="shared" ca="1" si="0"/>
        <v>6.0144652492249513</v>
      </c>
      <c r="C38" s="198">
        <f t="shared" ca="1" si="2"/>
        <v>29.104033472815249</v>
      </c>
      <c r="D38" s="198">
        <f t="shared" ca="1" si="3"/>
        <v>50.131851791487442</v>
      </c>
      <c r="E38" s="198">
        <f t="shared" ca="1" si="4"/>
        <v>69.869768312618788</v>
      </c>
      <c r="F38" s="198">
        <f t="shared" ca="1" si="5"/>
        <v>90.094872633600701</v>
      </c>
      <c r="G38" s="198">
        <f t="shared" ca="1" si="6"/>
        <v>109.29911326369842</v>
      </c>
    </row>
    <row r="39" spans="1:7" x14ac:dyDescent="0.3">
      <c r="A39" s="82">
        <f t="shared" si="1"/>
        <v>36</v>
      </c>
      <c r="B39" s="198">
        <f t="shared" ca="1" si="0"/>
        <v>6.5157537177594875</v>
      </c>
      <c r="C39" s="198">
        <f t="shared" ca="1" si="2"/>
        <v>30.322398232299705</v>
      </c>
      <c r="D39" s="198">
        <f t="shared" ca="1" si="3"/>
        <v>48.332225228883701</v>
      </c>
      <c r="E39" s="198">
        <f t="shared" ca="1" si="4"/>
        <v>69.0422841960944</v>
      </c>
      <c r="F39" s="198">
        <f t="shared" ca="1" si="5"/>
        <v>89.860358486004543</v>
      </c>
      <c r="G39" s="198">
        <f t="shared" ca="1" si="6"/>
        <v>110.59721244372517</v>
      </c>
    </row>
    <row r="40" spans="1:7" x14ac:dyDescent="0.3">
      <c r="A40" s="82">
        <f t="shared" si="1"/>
        <v>37</v>
      </c>
      <c r="B40" s="198">
        <f t="shared" ca="1" si="0"/>
        <v>6.6799315832347661</v>
      </c>
      <c r="C40" s="198">
        <f t="shared" ca="1" si="2"/>
        <v>26.403111957665779</v>
      </c>
      <c r="D40" s="198">
        <f t="shared" ca="1" si="3"/>
        <v>48.867083769419438</v>
      </c>
      <c r="E40" s="198">
        <f t="shared" ca="1" si="4"/>
        <v>68.662400570518543</v>
      </c>
      <c r="F40" s="198">
        <f t="shared" ca="1" si="5"/>
        <v>89.827338233060829</v>
      </c>
      <c r="G40" s="198">
        <f t="shared" ca="1" si="6"/>
        <v>110.75238554672011</v>
      </c>
    </row>
    <row r="41" spans="1:7" x14ac:dyDescent="0.3">
      <c r="A41" s="82">
        <f t="shared" si="1"/>
        <v>38</v>
      </c>
      <c r="B41" s="198">
        <f t="shared" ca="1" si="0"/>
        <v>12.628942750005409</v>
      </c>
      <c r="C41" s="198">
        <f t="shared" ca="1" si="2"/>
        <v>27.256444655087442</v>
      </c>
      <c r="D41" s="198">
        <f t="shared" ca="1" si="3"/>
        <v>47.378798331544267</v>
      </c>
      <c r="E41" s="198">
        <f t="shared" ca="1" si="4"/>
        <v>69.865527687195055</v>
      </c>
      <c r="F41" s="198">
        <f t="shared" ca="1" si="5"/>
        <v>89.934424899634394</v>
      </c>
      <c r="G41" s="198">
        <f t="shared" ca="1" si="6"/>
        <v>110.50081856716805</v>
      </c>
    </row>
    <row r="42" spans="1:7" x14ac:dyDescent="0.3">
      <c r="A42" s="82">
        <f t="shared" si="1"/>
        <v>39</v>
      </c>
      <c r="B42" s="198">
        <f t="shared" ca="1" si="0"/>
        <v>0.17646648810427656</v>
      </c>
      <c r="C42" s="198">
        <f t="shared" ca="1" si="2"/>
        <v>27.824273870765083</v>
      </c>
      <c r="D42" s="198">
        <f t="shared" ca="1" si="3"/>
        <v>49.000340867750943</v>
      </c>
      <c r="E42" s="198">
        <f t="shared" ca="1" si="4"/>
        <v>69.218739675791241</v>
      </c>
      <c r="F42" s="198">
        <f t="shared" ca="1" si="5"/>
        <v>90.654515454024647</v>
      </c>
      <c r="G42" s="198">
        <f t="shared" ca="1" si="6"/>
        <v>110.61286212988411</v>
      </c>
    </row>
    <row r="43" spans="1:7" x14ac:dyDescent="0.3">
      <c r="A43" s="82">
        <f t="shared" si="1"/>
        <v>40</v>
      </c>
      <c r="B43" s="198">
        <f t="shared" ca="1" si="0"/>
        <v>10.281128736333274</v>
      </c>
      <c r="C43" s="198">
        <f t="shared" ca="1" si="2"/>
        <v>29.961340154652472</v>
      </c>
      <c r="D43" s="198">
        <f t="shared" ca="1" si="3"/>
        <v>50.062634016448108</v>
      </c>
      <c r="E43" s="198">
        <f t="shared" ca="1" si="4"/>
        <v>70.156922987085807</v>
      </c>
      <c r="F43" s="198">
        <f t="shared" ca="1" si="5"/>
        <v>90.150653715876032</v>
      </c>
      <c r="G43" s="198">
        <f t="shared" ca="1" si="6"/>
        <v>110.27683362684445</v>
      </c>
    </row>
    <row r="44" spans="1:7" x14ac:dyDescent="0.3">
      <c r="A44" s="82">
        <f t="shared" si="1"/>
        <v>41</v>
      </c>
      <c r="B44" s="198">
        <f t="shared" ca="1" si="0"/>
        <v>9.3548997961476879</v>
      </c>
      <c r="C44" s="198">
        <f t="shared" ca="1" si="2"/>
        <v>30.225912756379316</v>
      </c>
      <c r="D44" s="198">
        <f t="shared" ca="1" si="3"/>
        <v>51.173803083254001</v>
      </c>
      <c r="E44" s="198">
        <f t="shared" ca="1" si="4"/>
        <v>71.014107989739102</v>
      </c>
      <c r="F44" s="198">
        <f t="shared" ca="1" si="5"/>
        <v>89.801043094407177</v>
      </c>
      <c r="G44" s="198">
        <f t="shared" ca="1" si="6"/>
        <v>109.72614343250456</v>
      </c>
    </row>
    <row r="45" spans="1:7" x14ac:dyDescent="0.3">
      <c r="A45" s="82">
        <f t="shared" si="1"/>
        <v>42</v>
      </c>
      <c r="B45" s="198">
        <f t="shared" ca="1" si="0"/>
        <v>17.365263002671703</v>
      </c>
      <c r="C45" s="198">
        <f t="shared" ca="1" si="2"/>
        <v>33.082242468933657</v>
      </c>
      <c r="D45" s="198">
        <f t="shared" ca="1" si="3"/>
        <v>51.402585367773106</v>
      </c>
      <c r="E45" s="198">
        <f t="shared" ca="1" si="4"/>
        <v>70.512865415276082</v>
      </c>
      <c r="F45" s="198">
        <f t="shared" ca="1" si="5"/>
        <v>90.355422332324991</v>
      </c>
      <c r="G45" s="198">
        <f t="shared" ca="1" si="6"/>
        <v>110.02834971805264</v>
      </c>
    </row>
    <row r="46" spans="1:7" x14ac:dyDescent="0.3">
      <c r="A46" s="82">
        <f t="shared" si="1"/>
        <v>43</v>
      </c>
      <c r="B46" s="198">
        <f t="shared" ca="1" si="0"/>
        <v>13.95180575863964</v>
      </c>
      <c r="C46" s="198">
        <f t="shared" ca="1" si="2"/>
        <v>33.872100469994834</v>
      </c>
      <c r="D46" s="198">
        <f t="shared" ca="1" si="3"/>
        <v>51.687197071339291</v>
      </c>
      <c r="E46" s="198">
        <f t="shared" ca="1" si="4"/>
        <v>70.511196813592733</v>
      </c>
      <c r="F46" s="198">
        <f t="shared" ca="1" si="5"/>
        <v>90.652078275790004</v>
      </c>
      <c r="G46" s="198">
        <f t="shared" ca="1" si="6"/>
        <v>110.46374444766457</v>
      </c>
    </row>
    <row r="47" spans="1:7" x14ac:dyDescent="0.3">
      <c r="A47" s="82">
        <f t="shared" si="1"/>
        <v>44</v>
      </c>
      <c r="B47" s="198">
        <f t="shared" ca="1" si="0"/>
        <v>14.458115050875975</v>
      </c>
      <c r="C47" s="198">
        <f t="shared" ca="1" si="2"/>
        <v>32.434870193378813</v>
      </c>
      <c r="D47" s="198">
        <f t="shared" ca="1" si="3"/>
        <v>52.020453728271008</v>
      </c>
      <c r="E47" s="198">
        <f t="shared" ca="1" si="4"/>
        <v>71.596383532842268</v>
      </c>
      <c r="F47" s="198">
        <f t="shared" ca="1" si="5"/>
        <v>90.610891226036287</v>
      </c>
      <c r="G47" s="198">
        <f t="shared" ca="1" si="6"/>
        <v>110.08726251853487</v>
      </c>
    </row>
    <row r="48" spans="1:7" x14ac:dyDescent="0.3">
      <c r="A48" s="82">
        <f t="shared" si="1"/>
        <v>45</v>
      </c>
      <c r="B48" s="198">
        <f t="shared" ca="1" si="0"/>
        <v>14.230418741639179</v>
      </c>
      <c r="C48" s="198">
        <f t="shared" ca="1" si="2"/>
        <v>31.484602659815536</v>
      </c>
      <c r="D48" s="198">
        <f t="shared" ca="1" si="3"/>
        <v>52.10448903758563</v>
      </c>
      <c r="E48" s="198">
        <f t="shared" ca="1" si="4"/>
        <v>71.80691202910684</v>
      </c>
      <c r="F48" s="198">
        <f t="shared" ca="1" si="5"/>
        <v>90.757182136622134</v>
      </c>
      <c r="G48" s="198">
        <f t="shared" ca="1" si="6"/>
        <v>110.61509586103693</v>
      </c>
    </row>
    <row r="49" spans="1:7" x14ac:dyDescent="0.3">
      <c r="A49" s="82">
        <f t="shared" si="1"/>
        <v>46</v>
      </c>
      <c r="B49" s="198">
        <f t="shared" ca="1" si="0"/>
        <v>2.1687484130675716</v>
      </c>
      <c r="C49" s="198">
        <f t="shared" ca="1" si="2"/>
        <v>30.68287090035761</v>
      </c>
      <c r="D49" s="198">
        <f t="shared" ca="1" si="3"/>
        <v>51.363149351877453</v>
      </c>
      <c r="E49" s="198">
        <f t="shared" ca="1" si="4"/>
        <v>70.965886107818065</v>
      </c>
      <c r="F49" s="198">
        <f t="shared" ca="1" si="5"/>
        <v>91.594422815367523</v>
      </c>
      <c r="G49" s="198">
        <f t="shared" ca="1" si="6"/>
        <v>111.79371816515234</v>
      </c>
    </row>
    <row r="50" spans="1:7" x14ac:dyDescent="0.3">
      <c r="A50" s="82">
        <f t="shared" si="1"/>
        <v>47</v>
      </c>
      <c r="B50" s="198">
        <f t="shared" ca="1" si="0"/>
        <v>12.613925334855322</v>
      </c>
      <c r="C50" s="198">
        <f t="shared" ca="1" si="2"/>
        <v>30.226424930725312</v>
      </c>
      <c r="D50" s="198">
        <f t="shared" ca="1" si="3"/>
        <v>49.625129458435886</v>
      </c>
      <c r="E50" s="198">
        <f t="shared" ca="1" si="4"/>
        <v>71.202054241135926</v>
      </c>
      <c r="F50" s="198">
        <f t="shared" ca="1" si="5"/>
        <v>92.152937055863589</v>
      </c>
      <c r="G50" s="198">
        <f t="shared" ca="1" si="6"/>
        <v>112.17777888302669</v>
      </c>
    </row>
    <row r="51" spans="1:7" x14ac:dyDescent="0.3">
      <c r="A51" s="82">
        <f t="shared" si="1"/>
        <v>48</v>
      </c>
      <c r="B51" s="198">
        <f t="shared" ca="1" si="0"/>
        <v>9.9431469613500116</v>
      </c>
      <c r="C51" s="198">
        <f t="shared" ca="1" si="2"/>
        <v>27.737474483307214</v>
      </c>
      <c r="D51" s="198">
        <f t="shared" ca="1" si="3"/>
        <v>50.344081051529663</v>
      </c>
      <c r="E51" s="198">
        <f t="shared" ca="1" si="4"/>
        <v>71.373915428132008</v>
      </c>
      <c r="F51" s="198">
        <f t="shared" ca="1" si="5"/>
        <v>91.962814789138875</v>
      </c>
      <c r="G51" s="198">
        <f t="shared" ca="1" si="6"/>
        <v>111.91538388085935</v>
      </c>
    </row>
    <row r="52" spans="1:7" x14ac:dyDescent="0.3">
      <c r="A52" s="82">
        <f t="shared" si="1"/>
        <v>49</v>
      </c>
      <c r="B52" s="198">
        <f t="shared" ca="1" si="0"/>
        <v>12.175885202714484</v>
      </c>
      <c r="C52" s="198">
        <f t="shared" ca="1" si="2"/>
        <v>31.20188004120018</v>
      </c>
      <c r="D52" s="198">
        <f t="shared" ca="1" si="3"/>
        <v>50.525243580096131</v>
      </c>
      <c r="E52" s="198">
        <f t="shared" ca="1" si="4"/>
        <v>71.464560207890216</v>
      </c>
      <c r="F52" s="198">
        <f t="shared" ca="1" si="5"/>
        <v>91.23481106271457</v>
      </c>
      <c r="G52" s="198">
        <f t="shared" ca="1" si="6"/>
        <v>110.83354845235135</v>
      </c>
    </row>
    <row r="53" spans="1:7" x14ac:dyDescent="0.3">
      <c r="A53" s="82">
        <f t="shared" si="1"/>
        <v>50</v>
      </c>
      <c r="B53" s="198">
        <f t="shared" ca="1" si="0"/>
        <v>1.785666504548673</v>
      </c>
      <c r="C53" s="198">
        <f t="shared" ca="1" si="2"/>
        <v>31.77880626255001</v>
      </c>
      <c r="D53" s="198">
        <f t="shared" ca="1" si="3"/>
        <v>52.397410673757889</v>
      </c>
      <c r="E53" s="198">
        <f t="shared" ca="1" si="4"/>
        <v>70.543820877482801</v>
      </c>
      <c r="F53" s="198">
        <f t="shared" ca="1" si="5"/>
        <v>90.220564461004713</v>
      </c>
      <c r="G53" s="198">
        <f t="shared" ca="1" si="6"/>
        <v>110.58410571788306</v>
      </c>
    </row>
    <row r="54" spans="1:7" x14ac:dyDescent="0.3">
      <c r="A54" s="82">
        <f t="shared" si="1"/>
        <v>51</v>
      </c>
      <c r="B54" s="198">
        <f t="shared" ca="1" si="0"/>
        <v>19.49077620253242</v>
      </c>
      <c r="C54" s="198">
        <f t="shared" ca="1" si="2"/>
        <v>32.844960484019985</v>
      </c>
      <c r="D54" s="198">
        <f t="shared" ca="1" si="3"/>
        <v>51.444530592774612</v>
      </c>
      <c r="E54" s="198">
        <f t="shared" ca="1" si="4"/>
        <v>70.669671324038347</v>
      </c>
      <c r="F54" s="198">
        <f t="shared" ca="1" si="5"/>
        <v>89.900440049087692</v>
      </c>
      <c r="G54" s="198">
        <f t="shared" ca="1" si="6"/>
        <v>109.61383078566658</v>
      </c>
    </row>
    <row r="55" spans="1:7" x14ac:dyDescent="0.3">
      <c r="A55" s="82">
        <f t="shared" si="1"/>
        <v>52</v>
      </c>
      <c r="B55" s="198">
        <f t="shared" ca="1" si="0"/>
        <v>15.498556441604457</v>
      </c>
      <c r="C55" s="198">
        <f t="shared" ca="1" si="2"/>
        <v>31.598536397071559</v>
      </c>
      <c r="D55" s="198">
        <f t="shared" ca="1" si="3"/>
        <v>50.495709945734262</v>
      </c>
      <c r="E55" s="198">
        <f t="shared" ca="1" si="4"/>
        <v>70.458018532449088</v>
      </c>
      <c r="F55" s="198">
        <f t="shared" ca="1" si="5"/>
        <v>89.870966641723527</v>
      </c>
      <c r="G55" s="198">
        <f t="shared" ca="1" si="6"/>
        <v>109.25716225484645</v>
      </c>
    </row>
    <row r="56" spans="1:7" x14ac:dyDescent="0.3">
      <c r="A56" s="82">
        <f t="shared" si="1"/>
        <v>53</v>
      </c>
      <c r="B56" s="198">
        <f t="shared" ca="1" si="0"/>
        <v>15.273918068699885</v>
      </c>
      <c r="C56" s="198">
        <f t="shared" ca="1" si="2"/>
        <v>31.901683582575334</v>
      </c>
      <c r="D56" s="198">
        <f t="shared" ca="1" si="3"/>
        <v>50.286162089711034</v>
      </c>
      <c r="E56" s="198">
        <f t="shared" ca="1" si="4"/>
        <v>69.558173418083712</v>
      </c>
      <c r="F56" s="198">
        <f t="shared" ca="1" si="5"/>
        <v>89.596403233189164</v>
      </c>
      <c r="G56" s="198">
        <f t="shared" ca="1" si="6"/>
        <v>109.1058187407269</v>
      </c>
    </row>
    <row r="57" spans="1:7" x14ac:dyDescent="0.3">
      <c r="A57" s="82">
        <f t="shared" si="1"/>
        <v>54</v>
      </c>
      <c r="B57" s="198">
        <f t="shared" ca="1" si="0"/>
        <v>5.9437647679723522</v>
      </c>
      <c r="C57" s="198">
        <f t="shared" ca="1" si="2"/>
        <v>30.14533838417923</v>
      </c>
      <c r="D57" s="198">
        <f t="shared" ca="1" si="3"/>
        <v>50.294572722212898</v>
      </c>
      <c r="E57" s="198">
        <f t="shared" ca="1" si="4"/>
        <v>69.271267044557376</v>
      </c>
      <c r="F57" s="198">
        <f t="shared" ca="1" si="5"/>
        <v>88.710779212113138</v>
      </c>
      <c r="G57" s="198">
        <f t="shared" ca="1" si="6"/>
        <v>108.91031630127671</v>
      </c>
    </row>
    <row r="58" spans="1:7" x14ac:dyDescent="0.3">
      <c r="A58" s="82">
        <f t="shared" si="1"/>
        <v>55</v>
      </c>
      <c r="B58" s="198">
        <f t="shared" ca="1" si="0"/>
        <v>3.301402432067555</v>
      </c>
      <c r="C58" s="198">
        <f t="shared" ca="1" si="2"/>
        <v>27.41453528227068</v>
      </c>
      <c r="D58" s="198">
        <f t="shared" ca="1" si="3"/>
        <v>48.880708670562186</v>
      </c>
      <c r="E58" s="198">
        <f t="shared" ca="1" si="4"/>
        <v>69.095224402886814</v>
      </c>
      <c r="F58" s="198">
        <f t="shared" ca="1" si="5"/>
        <v>88.519552704775705</v>
      </c>
      <c r="G58" s="198">
        <f t="shared" ca="1" si="6"/>
        <v>108.99060532406463</v>
      </c>
    </row>
    <row r="59" spans="1:7" x14ac:dyDescent="0.3">
      <c r="A59" s="82">
        <f t="shared" si="1"/>
        <v>56</v>
      </c>
      <c r="B59" s="198">
        <f t="shared" ca="1" si="0"/>
        <v>10.709050210551903</v>
      </c>
      <c r="C59" s="198">
        <f t="shared" ca="1" si="2"/>
        <v>26.278497236726189</v>
      </c>
      <c r="D59" s="198">
        <f t="shared" ca="1" si="3"/>
        <v>46.695383854549199</v>
      </c>
      <c r="E59" s="198">
        <f t="shared" ca="1" si="4"/>
        <v>68.048737449494624</v>
      </c>
      <c r="F59" s="198">
        <f t="shared" ca="1" si="5"/>
        <v>89.356028864143369</v>
      </c>
      <c r="G59" s="198">
        <f t="shared" ca="1" si="6"/>
        <v>108.5452713499086</v>
      </c>
    </row>
    <row r="60" spans="1:7" x14ac:dyDescent="0.3">
      <c r="A60" s="82">
        <f t="shared" si="1"/>
        <v>57</v>
      </c>
      <c r="B60" s="198">
        <f t="shared" ca="1" si="0"/>
        <v>1.844540932061709</v>
      </c>
      <c r="C60" s="198">
        <f t="shared" ca="1" si="2"/>
        <v>25.130000829034437</v>
      </c>
      <c r="D60" s="198">
        <f t="shared" ca="1" si="3"/>
        <v>45.952308933592469</v>
      </c>
      <c r="E60" s="198">
        <f t="shared" ca="1" si="4"/>
        <v>67.547442762382232</v>
      </c>
      <c r="F60" s="198">
        <f t="shared" ca="1" si="5"/>
        <v>88.164734985611886</v>
      </c>
      <c r="G60" s="198">
        <f t="shared" ca="1" si="6"/>
        <v>109.47224169705257</v>
      </c>
    </row>
    <row r="61" spans="1:7" x14ac:dyDescent="0.3">
      <c r="A61" s="82">
        <f t="shared" si="1"/>
        <v>58</v>
      </c>
      <c r="B61" s="198">
        <f t="shared" ca="1" si="0"/>
        <v>9.5937278409774294</v>
      </c>
      <c r="C61" s="198">
        <f t="shared" ca="1" si="2"/>
        <v>26.484199067021478</v>
      </c>
      <c r="D61" s="198">
        <f t="shared" ca="1" si="3"/>
        <v>46.672757432109698</v>
      </c>
      <c r="E61" s="198">
        <f t="shared" ca="1" si="4"/>
        <v>66.559956703491821</v>
      </c>
      <c r="F61" s="198">
        <f t="shared" ca="1" si="5"/>
        <v>88.013619037958762</v>
      </c>
      <c r="G61" s="198">
        <f t="shared" ca="1" si="6"/>
        <v>108.18862170828922</v>
      </c>
    </row>
    <row r="62" spans="1:7" x14ac:dyDescent="0.3">
      <c r="A62" s="82">
        <f t="shared" si="1"/>
        <v>59</v>
      </c>
      <c r="B62" s="198">
        <f t="shared" ca="1" si="0"/>
        <v>0.20128272951358106</v>
      </c>
      <c r="C62" s="198">
        <f t="shared" ca="1" si="2"/>
        <v>26.539769876429684</v>
      </c>
      <c r="D62" s="198">
        <f t="shared" ca="1" si="3"/>
        <v>47.113491875912352</v>
      </c>
      <c r="E62" s="198">
        <f t="shared" ca="1" si="4"/>
        <v>67.436902953430462</v>
      </c>
      <c r="F62" s="198">
        <f t="shared" ca="1" si="5"/>
        <v>86.879964336132318</v>
      </c>
      <c r="G62" s="198">
        <f t="shared" ca="1" si="6"/>
        <v>107.70383831705074</v>
      </c>
    </row>
    <row r="63" spans="1:7" x14ac:dyDescent="0.3">
      <c r="A63" s="82">
        <f t="shared" si="1"/>
        <v>60</v>
      </c>
      <c r="B63" s="198">
        <f t="shared" ca="1" si="0"/>
        <v>10.072393622002778</v>
      </c>
      <c r="C63" s="198">
        <f t="shared" ca="1" si="2"/>
        <v>27.448170397754566</v>
      </c>
      <c r="D63" s="198">
        <f t="shared" ca="1" si="3"/>
        <v>47.560239134036387</v>
      </c>
      <c r="E63" s="198">
        <f t="shared" ca="1" si="4"/>
        <v>67.381604499712836</v>
      </c>
      <c r="F63" s="198">
        <f t="shared" ca="1" si="5"/>
        <v>87.175655934998844</v>
      </c>
      <c r="G63" s="198">
        <f t="shared" ca="1" si="6"/>
        <v>107.81527787172895</v>
      </c>
    </row>
    <row r="64" spans="1:7" x14ac:dyDescent="0.3">
      <c r="A64" s="82">
        <f t="shared" si="1"/>
        <v>61</v>
      </c>
      <c r="B64" s="198">
        <f t="shared" ca="1" si="0"/>
        <v>10.98690425759292</v>
      </c>
      <c r="C64" s="198">
        <f t="shared" ca="1" si="2"/>
        <v>28.296681033043111</v>
      </c>
      <c r="D64" s="198">
        <f t="shared" ca="1" si="3"/>
        <v>47.697264193543134</v>
      </c>
      <c r="E64" s="198">
        <f t="shared" ca="1" si="4"/>
        <v>67.213529182485317</v>
      </c>
      <c r="F64" s="198">
        <f t="shared" ca="1" si="5"/>
        <v>88.395767739312404</v>
      </c>
      <c r="G64" s="198">
        <f t="shared" ca="1" si="6"/>
        <v>108.2623016548626</v>
      </c>
    </row>
    <row r="65" spans="1:7" x14ac:dyDescent="0.3">
      <c r="A65" s="82">
        <f t="shared" si="1"/>
        <v>62</v>
      </c>
      <c r="B65" s="198">
        <f t="shared" ca="1" si="0"/>
        <v>6.3865435386861265</v>
      </c>
      <c r="C65" s="198">
        <f t="shared" ca="1" si="2"/>
        <v>28.81716775686219</v>
      </c>
      <c r="D65" s="198">
        <f t="shared" ca="1" si="3"/>
        <v>47.640499124189816</v>
      </c>
      <c r="E65" s="198">
        <f t="shared" ca="1" si="4"/>
        <v>68.866650443313659</v>
      </c>
      <c r="F65" s="198">
        <f t="shared" ca="1" si="5"/>
        <v>88.490860806417658</v>
      </c>
      <c r="G65" s="198">
        <f t="shared" ca="1" si="6"/>
        <v>109.47463407959589</v>
      </c>
    </row>
    <row r="66" spans="1:7" x14ac:dyDescent="0.3">
      <c r="A66" s="82">
        <f t="shared" si="1"/>
        <v>63</v>
      </c>
      <c r="B66" s="198">
        <f t="shared" ca="1" si="0"/>
        <v>13.836281017420156</v>
      </c>
      <c r="C66" s="198">
        <f t="shared" ca="1" si="2"/>
        <v>28.641963503562472</v>
      </c>
      <c r="D66" s="198">
        <f t="shared" ca="1" si="3"/>
        <v>50.000691917047412</v>
      </c>
      <c r="E66" s="198">
        <f t="shared" ca="1" si="4"/>
        <v>69.106800010839464</v>
      </c>
      <c r="F66" s="198">
        <f t="shared" ca="1" si="5"/>
        <v>90.056059262921181</v>
      </c>
      <c r="G66" s="198">
        <f t="shared" ca="1" si="6"/>
        <v>108.99991717710415</v>
      </c>
    </row>
    <row r="67" spans="1:7" x14ac:dyDescent="0.3">
      <c r="A67" s="82">
        <f t="shared" si="1"/>
        <v>64</v>
      </c>
      <c r="B67" s="198">
        <f t="shared" ca="1" si="0"/>
        <v>2.8037163486089689</v>
      </c>
      <c r="C67" s="198">
        <f t="shared" ca="1" si="2"/>
        <v>29.789109107947237</v>
      </c>
      <c r="D67" s="198">
        <f t="shared" ca="1" si="3"/>
        <v>50.241074820862679</v>
      </c>
      <c r="E67" s="198">
        <f t="shared" ca="1" si="4"/>
        <v>71.202404591293558</v>
      </c>
      <c r="F67" s="198">
        <f t="shared" ca="1" si="5"/>
        <v>89.59642313902863</v>
      </c>
      <c r="G67" s="198">
        <f t="shared" ca="1" si="6"/>
        <v>110.35578006225789</v>
      </c>
    </row>
    <row r="68" spans="1:7" x14ac:dyDescent="0.3">
      <c r="A68" s="82">
        <f t="shared" si="1"/>
        <v>65</v>
      </c>
      <c r="B68" s="198">
        <f t="shared" ca="1" si="0"/>
        <v>9.1963723555041987</v>
      </c>
      <c r="C68" s="198">
        <f t="shared" ca="1" si="2"/>
        <v>30.862815189951942</v>
      </c>
      <c r="D68" s="198">
        <f t="shared" ca="1" si="3"/>
        <v>51.3946204917209</v>
      </c>
      <c r="E68" s="198">
        <f t="shared" ca="1" si="4"/>
        <v>70.5874420197554</v>
      </c>
      <c r="F68" s="198">
        <f t="shared" ca="1" si="5"/>
        <v>91.34819365807833</v>
      </c>
      <c r="G68" s="198">
        <f t="shared" ca="1" si="6"/>
        <v>110.70812381019044</v>
      </c>
    </row>
    <row r="69" spans="1:7" x14ac:dyDescent="0.3">
      <c r="A69" s="82">
        <f t="shared" si="1"/>
        <v>66</v>
      </c>
      <c r="B69" s="198">
        <f t="shared" ref="B69:B102" ca="1" si="7">20*RAND()</f>
        <v>16.722632279516731</v>
      </c>
      <c r="C69" s="198">
        <f t="shared" ca="1" si="2"/>
        <v>31.907903777188004</v>
      </c>
      <c r="D69" s="198">
        <f t="shared" ca="1" si="3"/>
        <v>51.130504340217072</v>
      </c>
      <c r="E69" s="198">
        <f t="shared" ca="1" si="4"/>
        <v>71.530092484362882</v>
      </c>
      <c r="F69" s="198">
        <f t="shared" ca="1" si="5"/>
        <v>91.721084834632663</v>
      </c>
      <c r="G69" s="198">
        <f t="shared" ca="1" si="6"/>
        <v>111.97225998162904</v>
      </c>
    </row>
    <row r="70" spans="1:7" x14ac:dyDescent="0.3">
      <c r="A70" s="82">
        <f t="shared" ref="A70:A102" si="8">1+A69</f>
        <v>67</v>
      </c>
      <c r="B70" s="198">
        <f t="shared" ca="1" si="7"/>
        <v>11.755073948709649</v>
      </c>
      <c r="C70" s="198">
        <f t="shared" ca="1" si="2"/>
        <v>32.254706603098079</v>
      </c>
      <c r="D70" s="198">
        <f t="shared" ca="1" si="3"/>
        <v>51.935429686165662</v>
      </c>
      <c r="E70" s="198">
        <f t="shared" ca="1" si="4"/>
        <v>72.395387264964484</v>
      </c>
      <c r="F70" s="198">
        <f t="shared" ca="1" si="5"/>
        <v>92.234552898325632</v>
      </c>
      <c r="G70" s="198">
        <f t="shared" ca="1" si="6"/>
        <v>112.12878835785489</v>
      </c>
    </row>
    <row r="71" spans="1:7" x14ac:dyDescent="0.3">
      <c r="A71" s="82">
        <f t="shared" si="8"/>
        <v>68</v>
      </c>
      <c r="B71" s="198">
        <f t="shared" ca="1" si="7"/>
        <v>19.061723953600481</v>
      </c>
      <c r="C71" s="198">
        <f t="shared" ref="C71:C96" ca="1" si="9">AVERAGE(B69:B73)+$C$4</f>
        <v>34.309583819809291</v>
      </c>
      <c r="D71" s="198">
        <f t="shared" ca="1" si="3"/>
        <v>53.55978400266445</v>
      </c>
      <c r="E71" s="198">
        <f t="shared" ca="1" si="4"/>
        <v>72.706361925052846</v>
      </c>
      <c r="F71" s="198">
        <f t="shared" ca="1" si="5"/>
        <v>92.754618259621324</v>
      </c>
      <c r="G71" s="198">
        <f t="shared" ca="1" si="6"/>
        <v>112.06467581755587</v>
      </c>
    </row>
    <row r="72" spans="1:7" x14ac:dyDescent="0.3">
      <c r="A72" s="82">
        <f t="shared" si="8"/>
        <v>69</v>
      </c>
      <c r="B72" s="198">
        <f t="shared" ca="1" si="7"/>
        <v>4.5377304781593502</v>
      </c>
      <c r="C72" s="198">
        <f t="shared" ca="1" si="9"/>
        <v>33.79989667672605</v>
      </c>
      <c r="D72" s="198">
        <f t="shared" ref="D72:D96" ca="1" si="10">AVERAGE(B69:B75)+$D$4</f>
        <v>54.622452660194632</v>
      </c>
      <c r="E72" s="198">
        <f t="shared" ca="1" si="4"/>
        <v>73.740089276645051</v>
      </c>
      <c r="F72" s="198">
        <f t="shared" ca="1" si="5"/>
        <v>92.419814642920002</v>
      </c>
      <c r="G72" s="198">
        <f t="shared" ca="1" si="6"/>
        <v>112.08444467226543</v>
      </c>
    </row>
    <row r="73" spans="1:7" x14ac:dyDescent="0.3">
      <c r="A73" s="82">
        <f t="shared" si="8"/>
        <v>70</v>
      </c>
      <c r="B73" s="198">
        <f t="shared" ca="1" si="7"/>
        <v>19.470758439060234</v>
      </c>
      <c r="C73" s="198">
        <f t="shared" ca="1" si="9"/>
        <v>34.775892478627206</v>
      </c>
      <c r="D73" s="198">
        <f t="shared" ca="1" si="10"/>
        <v>53.963114122112074</v>
      </c>
      <c r="E73" s="198">
        <f t="shared" ref="E73:E96" ca="1" si="11">AVERAGE(B69:B77)+$E$4</f>
        <v>73.84643026311187</v>
      </c>
      <c r="F73" s="198">
        <f t="shared" ca="1" si="5"/>
        <v>92.768889397583763</v>
      </c>
      <c r="G73" s="198">
        <f t="shared" ca="1" si="6"/>
        <v>111.50254253544497</v>
      </c>
    </row>
    <row r="74" spans="1:7" x14ac:dyDescent="0.3">
      <c r="A74" s="82">
        <f t="shared" si="8"/>
        <v>71</v>
      </c>
      <c r="B74" s="198">
        <f t="shared" ca="1" si="7"/>
        <v>14.174196564100523</v>
      </c>
      <c r="C74" s="198">
        <f t="shared" ca="1" si="9"/>
        <v>33.385000190494871</v>
      </c>
      <c r="D74" s="198">
        <f t="shared" ca="1" si="10"/>
        <v>53.734309448540074</v>
      </c>
      <c r="E74" s="198">
        <f t="shared" ca="1" si="11"/>
        <v>72.726530970933396</v>
      </c>
      <c r="F74" s="198">
        <f t="shared" ca="1" si="5"/>
        <v>92.502996750606499</v>
      </c>
      <c r="G74" s="198">
        <f t="shared" ca="1" si="6"/>
        <v>111.81855064913809</v>
      </c>
    </row>
    <row r="75" spans="1:7" x14ac:dyDescent="0.3">
      <c r="A75" s="82">
        <f t="shared" si="8"/>
        <v>72</v>
      </c>
      <c r="B75" s="198">
        <f t="shared" ca="1" si="7"/>
        <v>16.635052958215454</v>
      </c>
      <c r="C75" s="198">
        <f t="shared" ca="1" si="9"/>
        <v>34.508142341604135</v>
      </c>
      <c r="D75" s="198">
        <f t="shared" ca="1" si="10"/>
        <v>51.960282976584338</v>
      </c>
      <c r="E75" s="198">
        <f t="shared" ca="1" si="11"/>
        <v>72.117250892049455</v>
      </c>
      <c r="F75" s="198">
        <f t="shared" ref="F75:F96" ca="1" si="12">AVERAGE(B70:B80)+$F$4</f>
        <v>91.611104891252211</v>
      </c>
      <c r="G75" s="198">
        <f t="shared" ref="G75:G96" ca="1" si="13">AVERAGE(B69:B81)+$G$4</f>
        <v>111.68838378437961</v>
      </c>
    </row>
    <row r="76" spans="1:7" x14ac:dyDescent="0.3">
      <c r="A76" s="82">
        <f t="shared" si="8"/>
        <v>73</v>
      </c>
      <c r="B76" s="198">
        <f t="shared" ca="1" si="7"/>
        <v>12.107262512938799</v>
      </c>
      <c r="C76" s="198">
        <f t="shared" ca="1" si="9"/>
        <v>31.942698383774157</v>
      </c>
      <c r="D76" s="198">
        <f t="shared" ca="1" si="10"/>
        <v>52.207971942383608</v>
      </c>
      <c r="E76" s="198">
        <f t="shared" ca="1" si="11"/>
        <v>70.76726176682935</v>
      </c>
      <c r="F76" s="198">
        <f t="shared" ca="1" si="12"/>
        <v>91.22466208806442</v>
      </c>
      <c r="G76" s="198">
        <f t="shared" ca="1" si="13"/>
        <v>111.82866968204759</v>
      </c>
    </row>
    <row r="77" spans="1:7" x14ac:dyDescent="0.3">
      <c r="A77" s="82">
        <f t="shared" si="8"/>
        <v>74</v>
      </c>
      <c r="B77" s="198">
        <f t="shared" ca="1" si="7"/>
        <v>10.153441233705669</v>
      </c>
      <c r="C77" s="198">
        <f t="shared" ca="1" si="9"/>
        <v>30.362169718704902</v>
      </c>
      <c r="D77" s="198">
        <f t="shared" ca="1" si="10"/>
        <v>50.413838140606359</v>
      </c>
      <c r="E77" s="198">
        <f t="shared" ca="1" si="11"/>
        <v>71.09686983743876</v>
      </c>
      <c r="F77" s="198">
        <f t="shared" ca="1" si="12"/>
        <v>91.177809814937149</v>
      </c>
      <c r="G77" s="198">
        <f t="shared" ca="1" si="13"/>
        <v>111.7155785123804</v>
      </c>
    </row>
    <row r="78" spans="1:7" x14ac:dyDescent="0.3">
      <c r="A78" s="82">
        <f t="shared" si="8"/>
        <v>75</v>
      </c>
      <c r="B78" s="198">
        <f t="shared" ca="1" si="7"/>
        <v>6.643538649910341</v>
      </c>
      <c r="C78" s="198">
        <f t="shared" ca="1" si="9"/>
        <v>28.417523492385708</v>
      </c>
      <c r="D78" s="198">
        <f t="shared" ca="1" si="10"/>
        <v>49.460981933398287</v>
      </c>
      <c r="E78" s="198">
        <f t="shared" ca="1" si="11"/>
        <v>70.994157671898776</v>
      </c>
      <c r="F78" s="198">
        <f t="shared" ca="1" si="12"/>
        <v>91.700278748107763</v>
      </c>
      <c r="G78" s="198">
        <f t="shared" ca="1" si="13"/>
        <v>110.86334653837831</v>
      </c>
    </row>
    <row r="79" spans="1:7" x14ac:dyDescent="0.3">
      <c r="A79" s="82">
        <f t="shared" si="8"/>
        <v>76</v>
      </c>
      <c r="B79" s="198">
        <f t="shared" ca="1" si="7"/>
        <v>6.2715532387542483</v>
      </c>
      <c r="C79" s="198">
        <f t="shared" ca="1" si="9"/>
        <v>27.496911612526752</v>
      </c>
      <c r="D79" s="198">
        <f t="shared" ca="1" si="10"/>
        <v>49.734024217824718</v>
      </c>
      <c r="E79" s="198">
        <f t="shared" ca="1" si="11"/>
        <v>70.562012358447191</v>
      </c>
      <c r="F79" s="198">
        <f t="shared" ca="1" si="12"/>
        <v>90.655910552881679</v>
      </c>
      <c r="G79" s="198">
        <f t="shared" ca="1" si="13"/>
        <v>111.05857292565891</v>
      </c>
    </row>
    <row r="80" spans="1:7" x14ac:dyDescent="0.3">
      <c r="A80" s="82">
        <f t="shared" si="8"/>
        <v>77</v>
      </c>
      <c r="B80" s="198">
        <f t="shared" ca="1" si="7"/>
        <v>6.9118218266194891</v>
      </c>
      <c r="C80" s="198">
        <f t="shared" ca="1" si="9"/>
        <v>29.175493155625709</v>
      </c>
      <c r="D80" s="198">
        <f t="shared" ca="1" si="10"/>
        <v>49.473685107838641</v>
      </c>
      <c r="E80" s="198">
        <f t="shared" ca="1" si="11"/>
        <v>69.600640728820281</v>
      </c>
      <c r="F80" s="198">
        <f t="shared" ca="1" si="12"/>
        <v>90.010590275491367</v>
      </c>
      <c r="G80" s="198">
        <f t="shared" ca="1" si="13"/>
        <v>110.6653819753036</v>
      </c>
    </row>
    <row r="81" spans="1:7" x14ac:dyDescent="0.3">
      <c r="A81" s="82">
        <f t="shared" si="8"/>
        <v>78</v>
      </c>
      <c r="B81" s="198">
        <f t="shared" ca="1" si="7"/>
        <v>7.5042031136440146</v>
      </c>
      <c r="C81" s="198">
        <f t="shared" ca="1" si="9"/>
        <v>29.903763174250891</v>
      </c>
      <c r="D81" s="198">
        <f t="shared" ca="1" si="10"/>
        <v>49.163580401819715</v>
      </c>
      <c r="E81" s="198">
        <f t="shared" ca="1" si="11"/>
        <v>69.041575284361201</v>
      </c>
      <c r="F81" s="198">
        <f t="shared" ca="1" si="12"/>
        <v>89.803701468784624</v>
      </c>
      <c r="G81" s="198">
        <f t="shared" ca="1" si="13"/>
        <v>109.77781877028642</v>
      </c>
    </row>
    <row r="82" spans="1:7" x14ac:dyDescent="0.3">
      <c r="A82" s="82">
        <f t="shared" si="8"/>
        <v>79</v>
      </c>
      <c r="B82" s="198">
        <f t="shared" ca="1" si="7"/>
        <v>18.546348949200461</v>
      </c>
      <c r="C82" s="198">
        <f t="shared" ca="1" si="9"/>
        <v>30.245994184814688</v>
      </c>
      <c r="D82" s="198">
        <f t="shared" ca="1" si="10"/>
        <v>49.225313953662109</v>
      </c>
      <c r="E82" s="198">
        <f t="shared" ca="1" si="11"/>
        <v>69.50889026777628</v>
      </c>
      <c r="F82" s="198">
        <f t="shared" ca="1" si="12"/>
        <v>88.942666231142653</v>
      </c>
      <c r="G82" s="198">
        <f t="shared" ca="1" si="13"/>
        <v>109.59375706695079</v>
      </c>
    </row>
    <row r="83" spans="1:7" x14ac:dyDescent="0.3">
      <c r="A83" s="82">
        <f t="shared" si="8"/>
        <v>80</v>
      </c>
      <c r="B83" s="198">
        <f t="shared" ca="1" si="7"/>
        <v>10.284888743036243</v>
      </c>
      <c r="C83" s="198">
        <f t="shared" ca="1" si="9"/>
        <v>30.278764522052199</v>
      </c>
      <c r="D83" s="198">
        <f t="shared" ca="1" si="10"/>
        <v>50.380702931617414</v>
      </c>
      <c r="E83" s="198">
        <f t="shared" ca="1" si="11"/>
        <v>69.063594295439245</v>
      </c>
      <c r="F83" s="198">
        <f t="shared" ca="1" si="12"/>
        <v>89.314376193065073</v>
      </c>
      <c r="G83" s="198">
        <f t="shared" ca="1" si="13"/>
        <v>109.26356190954708</v>
      </c>
    </row>
    <row r="84" spans="1:7" x14ac:dyDescent="0.3">
      <c r="A84" s="82">
        <f t="shared" si="8"/>
        <v>81</v>
      </c>
      <c r="B84" s="198">
        <f t="shared" ca="1" si="7"/>
        <v>7.982708291573239</v>
      </c>
      <c r="C84" s="198">
        <f t="shared" ca="1" si="9"/>
        <v>31.649779116211679</v>
      </c>
      <c r="D84" s="198">
        <f t="shared" ca="1" si="10"/>
        <v>49.769853370511356</v>
      </c>
      <c r="E84" s="198">
        <f t="shared" ca="1" si="11"/>
        <v>69.949227359450134</v>
      </c>
      <c r="F84" s="198">
        <f t="shared" ca="1" si="12"/>
        <v>89.420847721863268</v>
      </c>
      <c r="G84" s="198">
        <f t="shared" ca="1" si="13"/>
        <v>109.46082317861153</v>
      </c>
    </row>
    <row r="85" spans="1:7" x14ac:dyDescent="0.3">
      <c r="A85" s="82">
        <f t="shared" si="8"/>
        <v>82</v>
      </c>
      <c r="B85" s="198">
        <f t="shared" ca="1" si="7"/>
        <v>7.0756735128070503</v>
      </c>
      <c r="C85" s="198">
        <f t="shared" ca="1" si="9"/>
        <v>28.467684306147003</v>
      </c>
      <c r="D85" s="198">
        <f t="shared" ca="1" si="10"/>
        <v>50.73243161354111</v>
      </c>
      <c r="E85" s="198">
        <f t="shared" ca="1" si="11"/>
        <v>70.049549986124688</v>
      </c>
      <c r="F85" s="198">
        <f t="shared" ca="1" si="12"/>
        <v>90.006873584844129</v>
      </c>
      <c r="G85" s="198">
        <f t="shared" ca="1" si="13"/>
        <v>109.61876924306087</v>
      </c>
    </row>
    <row r="86" spans="1:7" x14ac:dyDescent="0.3">
      <c r="A86" s="82">
        <f t="shared" si="8"/>
        <v>83</v>
      </c>
      <c r="B86" s="198">
        <f t="shared" ca="1" si="7"/>
        <v>14.359276084441404</v>
      </c>
      <c r="C86" s="198">
        <f t="shared" ca="1" si="9"/>
        <v>29.259156720510205</v>
      </c>
      <c r="D86" s="198">
        <f t="shared" ca="1" si="10"/>
        <v>49.199342544611099</v>
      </c>
      <c r="E86" s="198">
        <f t="shared" ca="1" si="11"/>
        <v>70.628842721446873</v>
      </c>
      <c r="F86" s="198">
        <f t="shared" ca="1" si="12"/>
        <v>90.169147735856129</v>
      </c>
      <c r="G86" s="198">
        <f t="shared" ca="1" si="13"/>
        <v>110.24209831451225</v>
      </c>
    </row>
    <row r="87" spans="1:7" x14ac:dyDescent="0.3">
      <c r="A87" s="82">
        <f t="shared" si="8"/>
        <v>84</v>
      </c>
      <c r="B87" s="198">
        <f t="shared" ca="1" si="7"/>
        <v>2.6358748988770864</v>
      </c>
      <c r="C87" s="198">
        <f t="shared" ca="1" si="9"/>
        <v>29.225560155533643</v>
      </c>
      <c r="D87" s="198">
        <f t="shared" ca="1" si="10"/>
        <v>49.546906685826443</v>
      </c>
      <c r="E87" s="198">
        <f t="shared" ca="1" si="11"/>
        <v>69.534452559063666</v>
      </c>
      <c r="F87" s="198">
        <f t="shared" ca="1" si="12"/>
        <v>90.793750286217787</v>
      </c>
      <c r="G87" s="198">
        <f t="shared" ca="1" si="13"/>
        <v>109.90985039291755</v>
      </c>
    </row>
    <row r="88" spans="1:7" x14ac:dyDescent="0.3">
      <c r="A88" s="82">
        <f t="shared" si="8"/>
        <v>85</v>
      </c>
      <c r="B88" s="198">
        <f t="shared" ca="1" si="7"/>
        <v>14.242250814852254</v>
      </c>
      <c r="C88" s="198">
        <f t="shared" ca="1" si="9"/>
        <v>30.353992999280962</v>
      </c>
      <c r="D88" s="198">
        <f t="shared" ca="1" si="10"/>
        <v>49.648925142423352</v>
      </c>
      <c r="E88" s="198">
        <f t="shared" ca="1" si="11"/>
        <v>69.988890606239892</v>
      </c>
      <c r="F88" s="198">
        <f t="shared" ca="1" si="12"/>
        <v>89.343409367734878</v>
      </c>
      <c r="G88" s="198">
        <f t="shared" ca="1" si="13"/>
        <v>110.77036470251264</v>
      </c>
    </row>
    <row r="89" spans="1:7" x14ac:dyDescent="0.3">
      <c r="A89" s="82">
        <f t="shared" si="8"/>
        <v>86</v>
      </c>
      <c r="B89" s="198">
        <f t="shared" ca="1" si="7"/>
        <v>7.8147254666904287</v>
      </c>
      <c r="C89" s="198">
        <f t="shared" ca="1" si="9"/>
        <v>29.22150527994301</v>
      </c>
      <c r="D89" s="198">
        <f t="shared" ca="1" si="10"/>
        <v>50.691661950254101</v>
      </c>
      <c r="E89" s="198">
        <f t="shared" ca="1" si="11"/>
        <v>69.389989556719343</v>
      </c>
      <c r="F89" s="198">
        <f t="shared" ca="1" si="12"/>
        <v>90.107591221857049</v>
      </c>
      <c r="G89" s="198">
        <f t="shared" ca="1" si="13"/>
        <v>109.7441101147427</v>
      </c>
    </row>
    <row r="90" spans="1:7" x14ac:dyDescent="0.3">
      <c r="A90" s="82">
        <f t="shared" si="8"/>
        <v>87</v>
      </c>
      <c r="B90" s="198">
        <f t="shared" ca="1" si="7"/>
        <v>12.717837731543648</v>
      </c>
      <c r="C90" s="198">
        <f t="shared" ca="1" si="9"/>
        <v>31.569296533692039</v>
      </c>
      <c r="D90" s="198">
        <f t="shared" ca="1" si="10"/>
        <v>49.01070805903224</v>
      </c>
      <c r="E90" s="198">
        <f t="shared" ca="1" si="11"/>
        <v>70.680569070671922</v>
      </c>
      <c r="F90" s="198">
        <f t="shared" ca="1" si="12"/>
        <v>89.855075859731414</v>
      </c>
      <c r="G90" s="198">
        <f t="shared" ca="1" si="13"/>
        <v>109.89900095173169</v>
      </c>
    </row>
    <row r="91" spans="1:7" x14ac:dyDescent="0.3">
      <c r="A91" s="82">
        <f t="shared" si="8"/>
        <v>88</v>
      </c>
      <c r="B91" s="198">
        <f t="shared" ca="1" si="7"/>
        <v>8.696837487751619</v>
      </c>
      <c r="C91" s="198">
        <f t="shared" ca="1" si="9"/>
        <v>29.239366139899264</v>
      </c>
      <c r="D91" s="198">
        <f t="shared" ca="1" si="10"/>
        <v>51.304281521818396</v>
      </c>
      <c r="E91" s="198">
        <f t="shared" ca="1" si="11"/>
        <v>69.663431651088558</v>
      </c>
      <c r="F91" s="198">
        <f t="shared" ca="1" si="12"/>
        <v>90.329875506193787</v>
      </c>
      <c r="G91" s="198">
        <f t="shared" ca="1" si="13"/>
        <v>110.79987255027278</v>
      </c>
    </row>
    <row r="92" spans="1:7" x14ac:dyDescent="0.3">
      <c r="A92" s="82">
        <f t="shared" si="8"/>
        <v>89</v>
      </c>
      <c r="B92" s="198">
        <f t="shared" ca="1" si="7"/>
        <v>14.374831167622242</v>
      </c>
      <c r="C92" s="198">
        <f t="shared" ca="1" si="9"/>
        <v>31.414598874237218</v>
      </c>
      <c r="D92" s="198">
        <f t="shared" ca="1" si="10"/>
        <v>50.013251306581097</v>
      </c>
      <c r="E92" s="198">
        <f t="shared" ca="1" si="11"/>
        <v>70.737053287201476</v>
      </c>
      <c r="F92" s="198">
        <f t="shared" ca="1" si="12"/>
        <v>90.814853959663438</v>
      </c>
      <c r="G92" s="198">
        <f t="shared" ca="1" si="13"/>
        <v>110.43825223763538</v>
      </c>
    </row>
    <row r="93" spans="1:7" x14ac:dyDescent="0.3">
      <c r="A93" s="82">
        <f t="shared" si="8"/>
        <v>90</v>
      </c>
      <c r="B93" s="198">
        <f t="shared" ca="1" si="7"/>
        <v>2.5925988458883786</v>
      </c>
      <c r="C93" s="198">
        <f t="shared" ca="1" si="9"/>
        <v>29.912039189566723</v>
      </c>
      <c r="D93" s="198">
        <f t="shared" ca="1" si="10"/>
        <v>50.653786186181506</v>
      </c>
      <c r="E93" s="198">
        <f t="shared" ca="1" si="11"/>
        <v>71.342807538063155</v>
      </c>
      <c r="F93" s="198">
        <f t="shared" ca="1" si="12"/>
        <v>90.791102555085587</v>
      </c>
      <c r="G93" s="198">
        <f t="shared" ca="1" si="13"/>
        <v>110.63202806941135</v>
      </c>
    </row>
    <row r="94" spans="1:7" x14ac:dyDescent="0.3">
      <c r="A94" s="82">
        <f t="shared" si="8"/>
        <v>91</v>
      </c>
      <c r="B94" s="198">
        <f t="shared" ca="1" si="7"/>
        <v>18.690889138380207</v>
      </c>
      <c r="C94" s="198">
        <f t="shared" ca="1" si="9"/>
        <v>30.632365616795063</v>
      </c>
      <c r="D94" s="198">
        <f t="shared" ca="1" si="10"/>
        <v>51.650386377762047</v>
      </c>
      <c r="E94" s="198">
        <f t="shared" ca="1" si="11"/>
        <v>70.738350202710976</v>
      </c>
      <c r="F94" s="198">
        <f t="shared" ca="1" si="12"/>
        <v>91.030749017147116</v>
      </c>
      <c r="G94" s="198">
        <f t="shared" ca="1" si="13"/>
        <v>111.82314309646738</v>
      </c>
    </row>
    <row r="95" spans="1:7" x14ac:dyDescent="0.3">
      <c r="A95" s="82">
        <f t="shared" si="8"/>
        <v>92</v>
      </c>
      <c r="B95" s="198">
        <f t="shared" ca="1" si="7"/>
        <v>5.205039308191175</v>
      </c>
      <c r="C95" s="198">
        <f t="shared" ca="1" si="9"/>
        <v>31.696207197792098</v>
      </c>
      <c r="D95" s="198">
        <f t="shared" ca="1" si="10"/>
        <v>50.747210943586225</v>
      </c>
      <c r="E95" s="198">
        <f t="shared" ca="1" si="11"/>
        <v>71.20063066559824</v>
      </c>
      <c r="F95" s="198">
        <f t="shared" ca="1" si="12"/>
        <v>91.967625815684841</v>
      </c>
      <c r="G95" s="198">
        <f t="shared" ca="1" si="13"/>
        <v>111.4703562515331</v>
      </c>
    </row>
    <row r="96" spans="1:7" x14ac:dyDescent="0.3">
      <c r="A96" s="82">
        <f t="shared" si="8"/>
        <v>93</v>
      </c>
      <c r="B96" s="198">
        <f t="shared" ca="1" si="7"/>
        <v>12.298469623893309</v>
      </c>
      <c r="C96" s="198">
        <f t="shared" ca="1" si="9"/>
        <v>31.652609318318586</v>
      </c>
      <c r="D96" s="198">
        <f t="shared" ca="1" si="10"/>
        <v>51.10485819071576</v>
      </c>
      <c r="E96" s="198">
        <f t="shared" ca="1" si="11"/>
        <v>72.247689861470874</v>
      </c>
      <c r="F96" s="198">
        <f t="shared" ca="1" si="12"/>
        <v>91.689278915608753</v>
      </c>
      <c r="G96" s="198">
        <f t="shared" ca="1" si="13"/>
        <v>111.81439472774753</v>
      </c>
    </row>
    <row r="97" spans="1:7" x14ac:dyDescent="0.3">
      <c r="A97" s="82">
        <f t="shared" si="8"/>
        <v>94</v>
      </c>
      <c r="B97" s="198">
        <f t="shared" ca="1" si="7"/>
        <v>19.694039072607413</v>
      </c>
      <c r="C97" s="199"/>
      <c r="D97" s="199"/>
      <c r="E97" s="199"/>
      <c r="F97" s="199"/>
      <c r="G97" s="199"/>
    </row>
    <row r="98" spans="1:7" x14ac:dyDescent="0.3">
      <c r="A98" s="82">
        <f t="shared" si="8"/>
        <v>95</v>
      </c>
      <c r="B98" s="198">
        <f t="shared" ca="1" si="7"/>
        <v>2.3746094485208191</v>
      </c>
      <c r="C98" s="199"/>
      <c r="D98" s="199"/>
      <c r="E98" s="199"/>
      <c r="F98" s="199"/>
      <c r="G98" s="199"/>
    </row>
    <row r="99" spans="1:7" x14ac:dyDescent="0.3">
      <c r="A99" s="82">
        <f t="shared" si="8"/>
        <v>96</v>
      </c>
      <c r="B99" s="198">
        <f t="shared" ca="1" si="7"/>
        <v>16.878361897529011</v>
      </c>
      <c r="C99" s="199"/>
      <c r="D99" s="199"/>
      <c r="E99" s="199"/>
      <c r="F99" s="199"/>
      <c r="G99" s="199"/>
    </row>
    <row r="100" spans="1:7" x14ac:dyDescent="0.3">
      <c r="A100" s="82">
        <f t="shared" si="8"/>
        <v>97</v>
      </c>
      <c r="B100" s="198">
        <f t="shared" ca="1" si="7"/>
        <v>18.120370250605351</v>
      </c>
      <c r="C100" s="199"/>
      <c r="D100" s="199"/>
      <c r="E100" s="199"/>
      <c r="F100" s="199"/>
      <c r="G100" s="199"/>
    </row>
    <row r="101" spans="1:7" x14ac:dyDescent="0.3">
      <c r="A101" s="82">
        <f t="shared" si="8"/>
        <v>98</v>
      </c>
      <c r="B101" s="198">
        <f t="shared" ca="1" si="7"/>
        <v>9.6560218307066688</v>
      </c>
      <c r="C101" s="199"/>
      <c r="D101" s="199"/>
      <c r="E101" s="199"/>
      <c r="F101" s="199"/>
      <c r="G101" s="199"/>
    </row>
    <row r="102" spans="1:7" x14ac:dyDescent="0.3">
      <c r="A102" s="82">
        <f t="shared" si="8"/>
        <v>99</v>
      </c>
      <c r="B102" s="198">
        <f t="shared" ca="1" si="7"/>
        <v>12.28722565747807</v>
      </c>
      <c r="C102" s="199"/>
      <c r="D102" s="199"/>
      <c r="E102" s="199"/>
      <c r="F102" s="199"/>
      <c r="G102" s="199"/>
    </row>
  </sheetData>
  <pageMargins left="0.7" right="0.7" top="0.75" bottom="0.75" header="0.3" footer="0.3"/>
  <pageSetup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05"/>
  <sheetViews>
    <sheetView zoomScaleNormal="100" zoomScaleSheetLayoutView="30" workbookViewId="0">
      <selection activeCell="A2" sqref="A2"/>
    </sheetView>
  </sheetViews>
  <sheetFormatPr defaultColWidth="9" defaultRowHeight="15.6" x14ac:dyDescent="0.3"/>
  <cols>
    <col min="1" max="1" width="5.09765625" style="80" bestFit="1" customWidth="1"/>
    <col min="2" max="2" width="9.69921875" style="80" bestFit="1" customWidth="1"/>
    <col min="3" max="5" width="5" style="80" bestFit="1" customWidth="1"/>
    <col min="6" max="7" width="6" style="80" bestFit="1" customWidth="1"/>
    <col min="8" max="16384" width="9" style="80"/>
  </cols>
  <sheetData>
    <row r="1" spans="1:7" x14ac:dyDescent="0.3">
      <c r="A1" s="38" t="s">
        <v>114</v>
      </c>
    </row>
    <row r="2" spans="1:7" x14ac:dyDescent="0.3">
      <c r="A2" s="82"/>
      <c r="B2" s="82"/>
      <c r="C2" s="82"/>
      <c r="D2" s="82"/>
      <c r="E2" s="82"/>
      <c r="F2" s="82"/>
      <c r="G2" s="82"/>
    </row>
    <row r="3" spans="1:7" ht="16.2" thickBot="1" x14ac:dyDescent="0.35">
      <c r="A3" s="82" t="s">
        <v>109</v>
      </c>
      <c r="B3" s="82" t="s">
        <v>52</v>
      </c>
      <c r="C3" s="82" t="s">
        <v>69</v>
      </c>
      <c r="D3" s="82" t="s">
        <v>110</v>
      </c>
      <c r="E3" s="82" t="s">
        <v>111</v>
      </c>
      <c r="F3" s="82" t="s">
        <v>112</v>
      </c>
      <c r="G3" s="82" t="s">
        <v>113</v>
      </c>
    </row>
    <row r="4" spans="1:7" x14ac:dyDescent="0.3">
      <c r="A4" s="159">
        <v>1</v>
      </c>
      <c r="B4" s="161">
        <v>1</v>
      </c>
      <c r="C4" s="82">
        <v>30</v>
      </c>
      <c r="D4" s="82">
        <v>50</v>
      </c>
      <c r="E4" s="82">
        <v>70</v>
      </c>
      <c r="F4" s="82">
        <v>90</v>
      </c>
      <c r="G4" s="82">
        <v>110</v>
      </c>
    </row>
    <row r="5" spans="1:7" x14ac:dyDescent="0.3">
      <c r="A5" s="182">
        <f>1+A4</f>
        <v>2</v>
      </c>
      <c r="B5" s="200">
        <f>4+B4</f>
        <v>5</v>
      </c>
      <c r="C5" s="82"/>
      <c r="D5" s="82"/>
      <c r="E5" s="82"/>
      <c r="F5" s="82"/>
      <c r="G5" s="82"/>
    </row>
    <row r="6" spans="1:7" x14ac:dyDescent="0.3">
      <c r="A6" s="182">
        <f t="shared" ref="A6:A69" si="0">1+A5</f>
        <v>3</v>
      </c>
      <c r="B6" s="200">
        <f t="shared" ref="B6:B69" si="1">4+B5</f>
        <v>9</v>
      </c>
      <c r="C6" s="201">
        <f>AVERAGE(B4:B8)+$C$4</f>
        <v>39</v>
      </c>
      <c r="D6" s="82"/>
      <c r="E6" s="82"/>
      <c r="F6" s="82"/>
      <c r="G6" s="82"/>
    </row>
    <row r="7" spans="1:7" x14ac:dyDescent="0.3">
      <c r="A7" s="182">
        <f t="shared" si="0"/>
        <v>4</v>
      </c>
      <c r="B7" s="200">
        <f t="shared" si="1"/>
        <v>13</v>
      </c>
      <c r="C7" s="201">
        <f t="shared" ref="C7:C70" si="2">AVERAGE(B5:B9)+$C$4</f>
        <v>43</v>
      </c>
      <c r="D7" s="201">
        <f>AVERAGE(B4:B10)+$D$4</f>
        <v>63</v>
      </c>
      <c r="E7" s="82"/>
      <c r="F7" s="82"/>
      <c r="G7" s="82"/>
    </row>
    <row r="8" spans="1:7" x14ac:dyDescent="0.3">
      <c r="A8" s="182">
        <f t="shared" si="0"/>
        <v>5</v>
      </c>
      <c r="B8" s="200">
        <f t="shared" si="1"/>
        <v>17</v>
      </c>
      <c r="C8" s="201">
        <f t="shared" si="2"/>
        <v>47</v>
      </c>
      <c r="D8" s="201">
        <f t="shared" ref="D8:D71" si="3">AVERAGE(B5:B11)+$D$4</f>
        <v>67</v>
      </c>
      <c r="E8" s="201">
        <f>AVERAGE(B4:B12)+$E$4</f>
        <v>87</v>
      </c>
      <c r="F8" s="82"/>
      <c r="G8" s="82"/>
    </row>
    <row r="9" spans="1:7" x14ac:dyDescent="0.3">
      <c r="A9" s="182">
        <f t="shared" si="0"/>
        <v>6</v>
      </c>
      <c r="B9" s="200">
        <f t="shared" si="1"/>
        <v>21</v>
      </c>
      <c r="C9" s="201">
        <f t="shared" si="2"/>
        <v>51</v>
      </c>
      <c r="D9" s="201">
        <f t="shared" si="3"/>
        <v>71</v>
      </c>
      <c r="E9" s="201">
        <f t="shared" ref="E9:E72" si="4">AVERAGE(B5:B13)+$E$4</f>
        <v>87</v>
      </c>
      <c r="F9" s="201">
        <f>AVERAGE(B4:B14)+$F$4</f>
        <v>104.45454545454545</v>
      </c>
      <c r="G9" s="82"/>
    </row>
    <row r="10" spans="1:7" x14ac:dyDescent="0.3">
      <c r="A10" s="182">
        <f t="shared" si="0"/>
        <v>7</v>
      </c>
      <c r="B10" s="200">
        <f t="shared" si="1"/>
        <v>25</v>
      </c>
      <c r="C10" s="201">
        <f t="shared" si="2"/>
        <v>55</v>
      </c>
      <c r="D10" s="201">
        <f t="shared" si="3"/>
        <v>69.857142857142861</v>
      </c>
      <c r="E10" s="201">
        <f t="shared" si="4"/>
        <v>87</v>
      </c>
      <c r="F10" s="201">
        <f>AVERAGE(B5:B15)+$F$4</f>
        <v>105.18181818181819</v>
      </c>
      <c r="G10" s="201">
        <f>AVERAGE(B4:B16)+$G$4</f>
        <v>123.92307692307692</v>
      </c>
    </row>
    <row r="11" spans="1:7" x14ac:dyDescent="0.3">
      <c r="A11" s="182">
        <f t="shared" si="0"/>
        <v>8</v>
      </c>
      <c r="B11" s="200">
        <f t="shared" si="1"/>
        <v>29</v>
      </c>
      <c r="C11" s="201">
        <f t="shared" si="2"/>
        <v>51.8</v>
      </c>
      <c r="D11" s="201">
        <f t="shared" si="3"/>
        <v>68.714285714285722</v>
      </c>
      <c r="E11" s="201">
        <f t="shared" si="4"/>
        <v>87</v>
      </c>
      <c r="F11" s="201">
        <f t="shared" ref="F11:F74" si="5">AVERAGE(B6:B16)+$F$4</f>
        <v>105.90909090909091</v>
      </c>
      <c r="G11" s="201">
        <f t="shared" ref="G11:G74" si="6">AVERAGE(B5:B17)+$G$4</f>
        <v>125.15384615384616</v>
      </c>
    </row>
    <row r="12" spans="1:7" ht="16.2" thickBot="1" x14ac:dyDescent="0.35">
      <c r="A12" s="163">
        <f t="shared" si="0"/>
        <v>9</v>
      </c>
      <c r="B12" s="165">
        <f t="shared" si="1"/>
        <v>33</v>
      </c>
      <c r="C12" s="201">
        <f t="shared" si="2"/>
        <v>48.6</v>
      </c>
      <c r="D12" s="201">
        <f t="shared" si="3"/>
        <v>67.571428571428569</v>
      </c>
      <c r="E12" s="201">
        <f t="shared" si="4"/>
        <v>87</v>
      </c>
      <c r="F12" s="201">
        <f t="shared" si="5"/>
        <v>106.63636363636364</v>
      </c>
      <c r="G12" s="201">
        <f t="shared" si="6"/>
        <v>126.38461538461539</v>
      </c>
    </row>
    <row r="13" spans="1:7" x14ac:dyDescent="0.3">
      <c r="A13" s="159">
        <f t="shared" si="0"/>
        <v>10</v>
      </c>
      <c r="B13" s="161">
        <v>1</v>
      </c>
      <c r="C13" s="201">
        <f t="shared" si="2"/>
        <v>45.4</v>
      </c>
      <c r="D13" s="201">
        <f t="shared" si="3"/>
        <v>66.428571428571431</v>
      </c>
      <c r="E13" s="201">
        <f t="shared" si="4"/>
        <v>87</v>
      </c>
      <c r="F13" s="201">
        <f t="shared" si="5"/>
        <v>107.36363636363636</v>
      </c>
      <c r="G13" s="201">
        <f t="shared" si="6"/>
        <v>127.61538461538461</v>
      </c>
    </row>
    <row r="14" spans="1:7" x14ac:dyDescent="0.3">
      <c r="A14" s="182">
        <f t="shared" si="0"/>
        <v>11</v>
      </c>
      <c r="B14" s="200">
        <f t="shared" si="1"/>
        <v>5</v>
      </c>
      <c r="C14" s="201">
        <f t="shared" si="2"/>
        <v>42.2</v>
      </c>
      <c r="D14" s="201">
        <f t="shared" si="3"/>
        <v>65.285714285714292</v>
      </c>
      <c r="E14" s="201">
        <f t="shared" si="4"/>
        <v>87</v>
      </c>
      <c r="F14" s="201">
        <f t="shared" si="5"/>
        <v>108.09090909090909</v>
      </c>
      <c r="G14" s="201">
        <f t="shared" si="6"/>
        <v>128.84615384615384</v>
      </c>
    </row>
    <row r="15" spans="1:7" x14ac:dyDescent="0.3">
      <c r="A15" s="182">
        <f t="shared" si="0"/>
        <v>12</v>
      </c>
      <c r="B15" s="200">
        <f t="shared" si="1"/>
        <v>9</v>
      </c>
      <c r="C15" s="201">
        <f t="shared" si="2"/>
        <v>39</v>
      </c>
      <c r="D15" s="201">
        <f t="shared" si="3"/>
        <v>64.142857142857139</v>
      </c>
      <c r="E15" s="201">
        <f t="shared" si="4"/>
        <v>87</v>
      </c>
      <c r="F15" s="201">
        <f t="shared" si="5"/>
        <v>108.81818181818181</v>
      </c>
      <c r="G15" s="201">
        <f t="shared" si="6"/>
        <v>130.07692307692307</v>
      </c>
    </row>
    <row r="16" spans="1:7" x14ac:dyDescent="0.3">
      <c r="A16" s="182">
        <f t="shared" si="0"/>
        <v>13</v>
      </c>
      <c r="B16" s="200">
        <f t="shared" si="1"/>
        <v>13</v>
      </c>
      <c r="C16" s="201">
        <f t="shared" si="2"/>
        <v>43</v>
      </c>
      <c r="D16" s="201">
        <f t="shared" si="3"/>
        <v>63</v>
      </c>
      <c r="E16" s="201">
        <f t="shared" si="4"/>
        <v>87</v>
      </c>
      <c r="F16" s="201">
        <f t="shared" si="5"/>
        <v>109.54545454545455</v>
      </c>
      <c r="G16" s="201">
        <f t="shared" si="6"/>
        <v>128.53846153846155</v>
      </c>
    </row>
    <row r="17" spans="1:7" x14ac:dyDescent="0.3">
      <c r="A17" s="182">
        <f t="shared" si="0"/>
        <v>14</v>
      </c>
      <c r="B17" s="200">
        <f t="shared" si="1"/>
        <v>17</v>
      </c>
      <c r="C17" s="201">
        <f t="shared" si="2"/>
        <v>47</v>
      </c>
      <c r="D17" s="201">
        <f t="shared" si="3"/>
        <v>67</v>
      </c>
      <c r="E17" s="201">
        <f t="shared" si="4"/>
        <v>87</v>
      </c>
      <c r="F17" s="201">
        <f t="shared" si="5"/>
        <v>107</v>
      </c>
      <c r="G17" s="201">
        <f t="shared" si="6"/>
        <v>127</v>
      </c>
    </row>
    <row r="18" spans="1:7" x14ac:dyDescent="0.3">
      <c r="A18" s="182">
        <f t="shared" si="0"/>
        <v>15</v>
      </c>
      <c r="B18" s="200">
        <f t="shared" si="1"/>
        <v>21</v>
      </c>
      <c r="C18" s="201">
        <f t="shared" si="2"/>
        <v>51</v>
      </c>
      <c r="D18" s="201">
        <f t="shared" si="3"/>
        <v>71</v>
      </c>
      <c r="E18" s="201">
        <f t="shared" si="4"/>
        <v>87</v>
      </c>
      <c r="F18" s="201">
        <f t="shared" si="5"/>
        <v>104.45454545454545</v>
      </c>
      <c r="G18" s="201">
        <f t="shared" si="6"/>
        <v>125.46153846153847</v>
      </c>
    </row>
    <row r="19" spans="1:7" x14ac:dyDescent="0.3">
      <c r="A19" s="182">
        <f t="shared" si="0"/>
        <v>16</v>
      </c>
      <c r="B19" s="200">
        <f t="shared" si="1"/>
        <v>25</v>
      </c>
      <c r="C19" s="201">
        <f t="shared" si="2"/>
        <v>55</v>
      </c>
      <c r="D19" s="201">
        <f t="shared" si="3"/>
        <v>69.857142857142861</v>
      </c>
      <c r="E19" s="201">
        <f t="shared" si="4"/>
        <v>87</v>
      </c>
      <c r="F19" s="201">
        <f t="shared" si="5"/>
        <v>105.18181818181819</v>
      </c>
      <c r="G19" s="201">
        <f t="shared" si="6"/>
        <v>123.92307692307692</v>
      </c>
    </row>
    <row r="20" spans="1:7" x14ac:dyDescent="0.3">
      <c r="A20" s="182">
        <f t="shared" si="0"/>
        <v>17</v>
      </c>
      <c r="B20" s="200">
        <f t="shared" si="1"/>
        <v>29</v>
      </c>
      <c r="C20" s="201">
        <f t="shared" si="2"/>
        <v>51.8</v>
      </c>
      <c r="D20" s="201">
        <f t="shared" si="3"/>
        <v>68.714285714285722</v>
      </c>
      <c r="E20" s="201">
        <f t="shared" si="4"/>
        <v>87</v>
      </c>
      <c r="F20" s="201">
        <f t="shared" si="5"/>
        <v>105.90909090909091</v>
      </c>
      <c r="G20" s="201">
        <f t="shared" si="6"/>
        <v>125.15384615384616</v>
      </c>
    </row>
    <row r="21" spans="1:7" ht="16.2" thickBot="1" x14ac:dyDescent="0.35">
      <c r="A21" s="163">
        <f t="shared" si="0"/>
        <v>18</v>
      </c>
      <c r="B21" s="165">
        <f t="shared" si="1"/>
        <v>33</v>
      </c>
      <c r="C21" s="201">
        <f t="shared" si="2"/>
        <v>48.6</v>
      </c>
      <c r="D21" s="201">
        <f t="shared" si="3"/>
        <v>67.571428571428569</v>
      </c>
      <c r="E21" s="201">
        <f t="shared" si="4"/>
        <v>87</v>
      </c>
      <c r="F21" s="201">
        <f t="shared" si="5"/>
        <v>106.63636363636364</v>
      </c>
      <c r="G21" s="201">
        <f t="shared" si="6"/>
        <v>126.38461538461539</v>
      </c>
    </row>
    <row r="22" spans="1:7" x14ac:dyDescent="0.3">
      <c r="A22" s="82">
        <f t="shared" si="0"/>
        <v>19</v>
      </c>
      <c r="B22" s="82">
        <v>1</v>
      </c>
      <c r="C22" s="201">
        <f t="shared" si="2"/>
        <v>45.4</v>
      </c>
      <c r="D22" s="201">
        <f t="shared" si="3"/>
        <v>66.428571428571431</v>
      </c>
      <c r="E22" s="201">
        <f t="shared" si="4"/>
        <v>87</v>
      </c>
      <c r="F22" s="201">
        <f t="shared" si="5"/>
        <v>107.36363636363636</v>
      </c>
      <c r="G22" s="201">
        <f t="shared" si="6"/>
        <v>127.61538461538461</v>
      </c>
    </row>
    <row r="23" spans="1:7" x14ac:dyDescent="0.3">
      <c r="A23" s="82">
        <f t="shared" si="0"/>
        <v>20</v>
      </c>
      <c r="B23" s="82">
        <f t="shared" si="1"/>
        <v>5</v>
      </c>
      <c r="C23" s="201">
        <f t="shared" si="2"/>
        <v>42.2</v>
      </c>
      <c r="D23" s="201">
        <f t="shared" si="3"/>
        <v>65.285714285714292</v>
      </c>
      <c r="E23" s="201">
        <f t="shared" si="4"/>
        <v>87</v>
      </c>
      <c r="F23" s="201">
        <f t="shared" si="5"/>
        <v>108.09090909090909</v>
      </c>
      <c r="G23" s="201">
        <f t="shared" si="6"/>
        <v>128.84615384615384</v>
      </c>
    </row>
    <row r="24" spans="1:7" x14ac:dyDescent="0.3">
      <c r="A24" s="82">
        <f t="shared" si="0"/>
        <v>21</v>
      </c>
      <c r="B24" s="82">
        <f t="shared" si="1"/>
        <v>9</v>
      </c>
      <c r="C24" s="201">
        <f t="shared" si="2"/>
        <v>39</v>
      </c>
      <c r="D24" s="201">
        <f t="shared" si="3"/>
        <v>64.142857142857139</v>
      </c>
      <c r="E24" s="201">
        <f t="shared" si="4"/>
        <v>87</v>
      </c>
      <c r="F24" s="201">
        <f t="shared" si="5"/>
        <v>108.81818181818181</v>
      </c>
      <c r="G24" s="201">
        <f t="shared" si="6"/>
        <v>130.07692307692307</v>
      </c>
    </row>
    <row r="25" spans="1:7" x14ac:dyDescent="0.3">
      <c r="A25" s="82">
        <f t="shared" si="0"/>
        <v>22</v>
      </c>
      <c r="B25" s="82">
        <f t="shared" si="1"/>
        <v>13</v>
      </c>
      <c r="C25" s="201">
        <f t="shared" si="2"/>
        <v>43</v>
      </c>
      <c r="D25" s="201">
        <f t="shared" si="3"/>
        <v>63</v>
      </c>
      <c r="E25" s="201">
        <f t="shared" si="4"/>
        <v>87</v>
      </c>
      <c r="F25" s="201">
        <f t="shared" si="5"/>
        <v>109.54545454545455</v>
      </c>
      <c r="G25" s="201">
        <f t="shared" si="6"/>
        <v>128.53846153846155</v>
      </c>
    </row>
    <row r="26" spans="1:7" x14ac:dyDescent="0.3">
      <c r="A26" s="82">
        <f t="shared" si="0"/>
        <v>23</v>
      </c>
      <c r="B26" s="82">
        <f t="shared" si="1"/>
        <v>17</v>
      </c>
      <c r="C26" s="201">
        <f t="shared" si="2"/>
        <v>47</v>
      </c>
      <c r="D26" s="201">
        <f t="shared" si="3"/>
        <v>67</v>
      </c>
      <c r="E26" s="201">
        <f t="shared" si="4"/>
        <v>87</v>
      </c>
      <c r="F26" s="201">
        <f t="shared" si="5"/>
        <v>107</v>
      </c>
      <c r="G26" s="201">
        <f t="shared" si="6"/>
        <v>127</v>
      </c>
    </row>
    <row r="27" spans="1:7" x14ac:dyDescent="0.3">
      <c r="A27" s="82">
        <f t="shared" si="0"/>
        <v>24</v>
      </c>
      <c r="B27" s="82">
        <f t="shared" si="1"/>
        <v>21</v>
      </c>
      <c r="C27" s="201">
        <f t="shared" si="2"/>
        <v>51</v>
      </c>
      <c r="D27" s="201">
        <f t="shared" si="3"/>
        <v>71</v>
      </c>
      <c r="E27" s="201">
        <f t="shared" si="4"/>
        <v>87</v>
      </c>
      <c r="F27" s="201">
        <f t="shared" si="5"/>
        <v>104.45454545454545</v>
      </c>
      <c r="G27" s="201">
        <f t="shared" si="6"/>
        <v>125.46153846153847</v>
      </c>
    </row>
    <row r="28" spans="1:7" x14ac:dyDescent="0.3">
      <c r="A28" s="82">
        <f t="shared" si="0"/>
        <v>25</v>
      </c>
      <c r="B28" s="82">
        <f t="shared" si="1"/>
        <v>25</v>
      </c>
      <c r="C28" s="201">
        <f t="shared" si="2"/>
        <v>55</v>
      </c>
      <c r="D28" s="201">
        <f t="shared" si="3"/>
        <v>69.857142857142861</v>
      </c>
      <c r="E28" s="201">
        <f t="shared" si="4"/>
        <v>87</v>
      </c>
      <c r="F28" s="201">
        <f t="shared" si="5"/>
        <v>105.18181818181819</v>
      </c>
      <c r="G28" s="201">
        <f t="shared" si="6"/>
        <v>123.92307692307692</v>
      </c>
    </row>
    <row r="29" spans="1:7" x14ac:dyDescent="0.3">
      <c r="A29" s="82">
        <f t="shared" si="0"/>
        <v>26</v>
      </c>
      <c r="B29" s="82">
        <f t="shared" si="1"/>
        <v>29</v>
      </c>
      <c r="C29" s="201">
        <f t="shared" si="2"/>
        <v>51.8</v>
      </c>
      <c r="D29" s="201">
        <f t="shared" si="3"/>
        <v>68.714285714285722</v>
      </c>
      <c r="E29" s="201">
        <f t="shared" si="4"/>
        <v>87</v>
      </c>
      <c r="F29" s="201">
        <f t="shared" si="5"/>
        <v>105.90909090909091</v>
      </c>
      <c r="G29" s="201">
        <f t="shared" si="6"/>
        <v>125.15384615384616</v>
      </c>
    </row>
    <row r="30" spans="1:7" x14ac:dyDescent="0.3">
      <c r="A30" s="82">
        <f t="shared" si="0"/>
        <v>27</v>
      </c>
      <c r="B30" s="82">
        <f t="shared" si="1"/>
        <v>33</v>
      </c>
      <c r="C30" s="201">
        <f t="shared" si="2"/>
        <v>48.6</v>
      </c>
      <c r="D30" s="201">
        <f t="shared" si="3"/>
        <v>67.571428571428569</v>
      </c>
      <c r="E30" s="201">
        <f t="shared" si="4"/>
        <v>87</v>
      </c>
      <c r="F30" s="201">
        <f t="shared" si="5"/>
        <v>106.63636363636364</v>
      </c>
      <c r="G30" s="201">
        <f t="shared" si="6"/>
        <v>126.38461538461539</v>
      </c>
    </row>
    <row r="31" spans="1:7" x14ac:dyDescent="0.3">
      <c r="A31" s="82">
        <f t="shared" si="0"/>
        <v>28</v>
      </c>
      <c r="B31" s="82">
        <v>1</v>
      </c>
      <c r="C31" s="201">
        <f t="shared" si="2"/>
        <v>45.4</v>
      </c>
      <c r="D31" s="201">
        <f t="shared" si="3"/>
        <v>66.428571428571431</v>
      </c>
      <c r="E31" s="201">
        <f t="shared" si="4"/>
        <v>87</v>
      </c>
      <c r="F31" s="201">
        <f t="shared" si="5"/>
        <v>107.36363636363636</v>
      </c>
      <c r="G31" s="201">
        <f t="shared" si="6"/>
        <v>127.61538461538461</v>
      </c>
    </row>
    <row r="32" spans="1:7" x14ac:dyDescent="0.3">
      <c r="A32" s="82">
        <f t="shared" si="0"/>
        <v>29</v>
      </c>
      <c r="B32" s="82">
        <f t="shared" si="1"/>
        <v>5</v>
      </c>
      <c r="C32" s="201">
        <f t="shared" si="2"/>
        <v>42.2</v>
      </c>
      <c r="D32" s="201">
        <f t="shared" si="3"/>
        <v>65.285714285714292</v>
      </c>
      <c r="E32" s="201">
        <f t="shared" si="4"/>
        <v>87</v>
      </c>
      <c r="F32" s="201">
        <f t="shared" si="5"/>
        <v>108.09090909090909</v>
      </c>
      <c r="G32" s="201">
        <f t="shared" si="6"/>
        <v>128.84615384615384</v>
      </c>
    </row>
    <row r="33" spans="1:7" x14ac:dyDescent="0.3">
      <c r="A33" s="82">
        <f t="shared" si="0"/>
        <v>30</v>
      </c>
      <c r="B33" s="82">
        <f t="shared" si="1"/>
        <v>9</v>
      </c>
      <c r="C33" s="201">
        <f t="shared" si="2"/>
        <v>39</v>
      </c>
      <c r="D33" s="201">
        <f t="shared" si="3"/>
        <v>64.142857142857139</v>
      </c>
      <c r="E33" s="201">
        <f t="shared" si="4"/>
        <v>87</v>
      </c>
      <c r="F33" s="201">
        <f t="shared" si="5"/>
        <v>108.81818181818181</v>
      </c>
      <c r="G33" s="201">
        <f t="shared" si="6"/>
        <v>130.07692307692307</v>
      </c>
    </row>
    <row r="34" spans="1:7" x14ac:dyDescent="0.3">
      <c r="A34" s="82">
        <f t="shared" si="0"/>
        <v>31</v>
      </c>
      <c r="B34" s="82">
        <f t="shared" si="1"/>
        <v>13</v>
      </c>
      <c r="C34" s="201">
        <f t="shared" si="2"/>
        <v>43</v>
      </c>
      <c r="D34" s="201">
        <f t="shared" si="3"/>
        <v>63</v>
      </c>
      <c r="E34" s="201">
        <f t="shared" si="4"/>
        <v>87</v>
      </c>
      <c r="F34" s="201">
        <f t="shared" si="5"/>
        <v>109.54545454545455</v>
      </c>
      <c r="G34" s="201">
        <f t="shared" si="6"/>
        <v>128.53846153846155</v>
      </c>
    </row>
    <row r="35" spans="1:7" x14ac:dyDescent="0.3">
      <c r="A35" s="82">
        <f t="shared" si="0"/>
        <v>32</v>
      </c>
      <c r="B35" s="82">
        <f t="shared" si="1"/>
        <v>17</v>
      </c>
      <c r="C35" s="201">
        <f t="shared" si="2"/>
        <v>47</v>
      </c>
      <c r="D35" s="201">
        <f t="shared" si="3"/>
        <v>67</v>
      </c>
      <c r="E35" s="201">
        <f t="shared" si="4"/>
        <v>87</v>
      </c>
      <c r="F35" s="201">
        <f t="shared" si="5"/>
        <v>107</v>
      </c>
      <c r="G35" s="201">
        <f t="shared" si="6"/>
        <v>127</v>
      </c>
    </row>
    <row r="36" spans="1:7" x14ac:dyDescent="0.3">
      <c r="A36" s="82">
        <f t="shared" si="0"/>
        <v>33</v>
      </c>
      <c r="B36" s="82">
        <f t="shared" si="1"/>
        <v>21</v>
      </c>
      <c r="C36" s="201">
        <f t="shared" si="2"/>
        <v>51</v>
      </c>
      <c r="D36" s="201">
        <f t="shared" si="3"/>
        <v>71</v>
      </c>
      <c r="E36" s="201">
        <f t="shared" si="4"/>
        <v>87</v>
      </c>
      <c r="F36" s="201">
        <f t="shared" si="5"/>
        <v>104.45454545454545</v>
      </c>
      <c r="G36" s="201">
        <f t="shared" si="6"/>
        <v>125.46153846153847</v>
      </c>
    </row>
    <row r="37" spans="1:7" x14ac:dyDescent="0.3">
      <c r="A37" s="82">
        <f t="shared" si="0"/>
        <v>34</v>
      </c>
      <c r="B37" s="82">
        <f t="shared" si="1"/>
        <v>25</v>
      </c>
      <c r="C37" s="201">
        <f t="shared" si="2"/>
        <v>55</v>
      </c>
      <c r="D37" s="201">
        <f t="shared" si="3"/>
        <v>69.857142857142861</v>
      </c>
      <c r="E37" s="201">
        <f t="shared" si="4"/>
        <v>87</v>
      </c>
      <c r="F37" s="201">
        <f t="shared" si="5"/>
        <v>105.18181818181819</v>
      </c>
      <c r="G37" s="201">
        <f t="shared" si="6"/>
        <v>123.92307692307692</v>
      </c>
    </row>
    <row r="38" spans="1:7" x14ac:dyDescent="0.3">
      <c r="A38" s="82">
        <f t="shared" si="0"/>
        <v>35</v>
      </c>
      <c r="B38" s="82">
        <f t="shared" si="1"/>
        <v>29</v>
      </c>
      <c r="C38" s="201">
        <f t="shared" si="2"/>
        <v>51.8</v>
      </c>
      <c r="D38" s="201">
        <f t="shared" si="3"/>
        <v>68.714285714285722</v>
      </c>
      <c r="E38" s="201">
        <f t="shared" si="4"/>
        <v>87</v>
      </c>
      <c r="F38" s="201">
        <f t="shared" si="5"/>
        <v>105.90909090909091</v>
      </c>
      <c r="G38" s="201">
        <f t="shared" si="6"/>
        <v>125.15384615384616</v>
      </c>
    </row>
    <row r="39" spans="1:7" x14ac:dyDescent="0.3">
      <c r="A39" s="82">
        <f t="shared" si="0"/>
        <v>36</v>
      </c>
      <c r="B39" s="82">
        <f t="shared" si="1"/>
        <v>33</v>
      </c>
      <c r="C39" s="201">
        <f t="shared" si="2"/>
        <v>48.6</v>
      </c>
      <c r="D39" s="201">
        <f t="shared" si="3"/>
        <v>67.571428571428569</v>
      </c>
      <c r="E39" s="201">
        <f t="shared" si="4"/>
        <v>87</v>
      </c>
      <c r="F39" s="201">
        <f t="shared" si="5"/>
        <v>106.63636363636364</v>
      </c>
      <c r="G39" s="201">
        <f t="shared" si="6"/>
        <v>126.38461538461539</v>
      </c>
    </row>
    <row r="40" spans="1:7" x14ac:dyDescent="0.3">
      <c r="A40" s="82">
        <f t="shared" si="0"/>
        <v>37</v>
      </c>
      <c r="B40" s="82">
        <v>1</v>
      </c>
      <c r="C40" s="201">
        <f t="shared" si="2"/>
        <v>45.4</v>
      </c>
      <c r="D40" s="201">
        <f t="shared" si="3"/>
        <v>66.428571428571431</v>
      </c>
      <c r="E40" s="201">
        <f t="shared" si="4"/>
        <v>87</v>
      </c>
      <c r="F40" s="201">
        <f t="shared" si="5"/>
        <v>107.36363636363636</v>
      </c>
      <c r="G40" s="201">
        <f t="shared" si="6"/>
        <v>127.61538461538461</v>
      </c>
    </row>
    <row r="41" spans="1:7" x14ac:dyDescent="0.3">
      <c r="A41" s="82">
        <f t="shared" si="0"/>
        <v>38</v>
      </c>
      <c r="B41" s="82">
        <f t="shared" si="1"/>
        <v>5</v>
      </c>
      <c r="C41" s="201">
        <f t="shared" si="2"/>
        <v>42.2</v>
      </c>
      <c r="D41" s="201">
        <f t="shared" si="3"/>
        <v>65.285714285714292</v>
      </c>
      <c r="E41" s="201">
        <f t="shared" si="4"/>
        <v>87</v>
      </c>
      <c r="F41" s="201">
        <f t="shared" si="5"/>
        <v>108.09090909090909</v>
      </c>
      <c r="G41" s="201">
        <f t="shared" si="6"/>
        <v>128.84615384615384</v>
      </c>
    </row>
    <row r="42" spans="1:7" x14ac:dyDescent="0.3">
      <c r="A42" s="82">
        <f t="shared" si="0"/>
        <v>39</v>
      </c>
      <c r="B42" s="82">
        <f t="shared" si="1"/>
        <v>9</v>
      </c>
      <c r="C42" s="201">
        <f t="shared" si="2"/>
        <v>39</v>
      </c>
      <c r="D42" s="201">
        <f t="shared" si="3"/>
        <v>64.142857142857139</v>
      </c>
      <c r="E42" s="201">
        <f t="shared" si="4"/>
        <v>87</v>
      </c>
      <c r="F42" s="201">
        <f t="shared" si="5"/>
        <v>108.81818181818181</v>
      </c>
      <c r="G42" s="201">
        <f t="shared" si="6"/>
        <v>130.07692307692307</v>
      </c>
    </row>
    <row r="43" spans="1:7" x14ac:dyDescent="0.3">
      <c r="A43" s="82">
        <f t="shared" si="0"/>
        <v>40</v>
      </c>
      <c r="B43" s="82">
        <f t="shared" si="1"/>
        <v>13</v>
      </c>
      <c r="C43" s="201">
        <f t="shared" si="2"/>
        <v>43</v>
      </c>
      <c r="D43" s="201">
        <f t="shared" si="3"/>
        <v>63</v>
      </c>
      <c r="E43" s="201">
        <f t="shared" si="4"/>
        <v>87</v>
      </c>
      <c r="F43" s="201">
        <f t="shared" si="5"/>
        <v>109.54545454545455</v>
      </c>
      <c r="G43" s="201">
        <f t="shared" si="6"/>
        <v>128.53846153846155</v>
      </c>
    </row>
    <row r="44" spans="1:7" x14ac:dyDescent="0.3">
      <c r="A44" s="82">
        <f t="shared" si="0"/>
        <v>41</v>
      </c>
      <c r="B44" s="82">
        <f t="shared" si="1"/>
        <v>17</v>
      </c>
      <c r="C44" s="201">
        <f t="shared" si="2"/>
        <v>47</v>
      </c>
      <c r="D44" s="201">
        <f t="shared" si="3"/>
        <v>67</v>
      </c>
      <c r="E44" s="201">
        <f t="shared" si="4"/>
        <v>87</v>
      </c>
      <c r="F44" s="201">
        <f t="shared" si="5"/>
        <v>107</v>
      </c>
      <c r="G44" s="201">
        <f t="shared" si="6"/>
        <v>127</v>
      </c>
    </row>
    <row r="45" spans="1:7" x14ac:dyDescent="0.3">
      <c r="A45" s="82">
        <f t="shared" si="0"/>
        <v>42</v>
      </c>
      <c r="B45" s="82">
        <f t="shared" si="1"/>
        <v>21</v>
      </c>
      <c r="C45" s="201">
        <f t="shared" si="2"/>
        <v>51</v>
      </c>
      <c r="D45" s="201">
        <f t="shared" si="3"/>
        <v>71</v>
      </c>
      <c r="E45" s="201">
        <f t="shared" si="4"/>
        <v>87</v>
      </c>
      <c r="F45" s="201">
        <f t="shared" si="5"/>
        <v>104.45454545454545</v>
      </c>
      <c r="G45" s="201">
        <f t="shared" si="6"/>
        <v>125.46153846153847</v>
      </c>
    </row>
    <row r="46" spans="1:7" x14ac:dyDescent="0.3">
      <c r="A46" s="82">
        <f t="shared" si="0"/>
        <v>43</v>
      </c>
      <c r="B46" s="82">
        <f t="shared" si="1"/>
        <v>25</v>
      </c>
      <c r="C46" s="201">
        <f t="shared" si="2"/>
        <v>55</v>
      </c>
      <c r="D46" s="201">
        <f t="shared" si="3"/>
        <v>69.857142857142861</v>
      </c>
      <c r="E46" s="201">
        <f t="shared" si="4"/>
        <v>87</v>
      </c>
      <c r="F46" s="201">
        <f t="shared" si="5"/>
        <v>105.18181818181819</v>
      </c>
      <c r="G46" s="201">
        <f t="shared" si="6"/>
        <v>123.92307692307692</v>
      </c>
    </row>
    <row r="47" spans="1:7" x14ac:dyDescent="0.3">
      <c r="A47" s="82">
        <f t="shared" si="0"/>
        <v>44</v>
      </c>
      <c r="B47" s="82">
        <f t="shared" si="1"/>
        <v>29</v>
      </c>
      <c r="C47" s="201">
        <f t="shared" si="2"/>
        <v>51.8</v>
      </c>
      <c r="D47" s="201">
        <f t="shared" si="3"/>
        <v>68.714285714285722</v>
      </c>
      <c r="E47" s="201">
        <f t="shared" si="4"/>
        <v>87</v>
      </c>
      <c r="F47" s="201">
        <f t="shared" si="5"/>
        <v>105.90909090909091</v>
      </c>
      <c r="G47" s="201">
        <f t="shared" si="6"/>
        <v>125.15384615384616</v>
      </c>
    </row>
    <row r="48" spans="1:7" x14ac:dyDescent="0.3">
      <c r="A48" s="82">
        <f t="shared" si="0"/>
        <v>45</v>
      </c>
      <c r="B48" s="82">
        <f t="shared" si="1"/>
        <v>33</v>
      </c>
      <c r="C48" s="201">
        <f t="shared" si="2"/>
        <v>48.6</v>
      </c>
      <c r="D48" s="201">
        <f t="shared" si="3"/>
        <v>67.571428571428569</v>
      </c>
      <c r="E48" s="201">
        <f t="shared" si="4"/>
        <v>87</v>
      </c>
      <c r="F48" s="201">
        <f t="shared" si="5"/>
        <v>106.63636363636364</v>
      </c>
      <c r="G48" s="201">
        <f t="shared" si="6"/>
        <v>126.38461538461539</v>
      </c>
    </row>
    <row r="49" spans="1:7" x14ac:dyDescent="0.3">
      <c r="A49" s="82">
        <f t="shared" si="0"/>
        <v>46</v>
      </c>
      <c r="B49" s="82">
        <v>1</v>
      </c>
      <c r="C49" s="201">
        <f t="shared" si="2"/>
        <v>45.4</v>
      </c>
      <c r="D49" s="201">
        <f t="shared" si="3"/>
        <v>66.428571428571431</v>
      </c>
      <c r="E49" s="201">
        <f t="shared" si="4"/>
        <v>87</v>
      </c>
      <c r="F49" s="201">
        <f t="shared" si="5"/>
        <v>107.36363636363636</v>
      </c>
      <c r="G49" s="201">
        <f t="shared" si="6"/>
        <v>127.61538461538461</v>
      </c>
    </row>
    <row r="50" spans="1:7" x14ac:dyDescent="0.3">
      <c r="A50" s="82">
        <f t="shared" si="0"/>
        <v>47</v>
      </c>
      <c r="B50" s="82">
        <f t="shared" si="1"/>
        <v>5</v>
      </c>
      <c r="C50" s="201">
        <f t="shared" si="2"/>
        <v>42.2</v>
      </c>
      <c r="D50" s="201">
        <f t="shared" si="3"/>
        <v>65.285714285714292</v>
      </c>
      <c r="E50" s="201">
        <f t="shared" si="4"/>
        <v>87</v>
      </c>
      <c r="F50" s="201">
        <f t="shared" si="5"/>
        <v>108.09090909090909</v>
      </c>
      <c r="G50" s="201">
        <f t="shared" si="6"/>
        <v>128.84615384615384</v>
      </c>
    </row>
    <row r="51" spans="1:7" x14ac:dyDescent="0.3">
      <c r="A51" s="82">
        <f t="shared" si="0"/>
        <v>48</v>
      </c>
      <c r="B51" s="82">
        <f t="shared" si="1"/>
        <v>9</v>
      </c>
      <c r="C51" s="201">
        <f t="shared" si="2"/>
        <v>39</v>
      </c>
      <c r="D51" s="201">
        <f t="shared" si="3"/>
        <v>64.142857142857139</v>
      </c>
      <c r="E51" s="201">
        <f t="shared" si="4"/>
        <v>87</v>
      </c>
      <c r="F51" s="201">
        <f t="shared" si="5"/>
        <v>108.81818181818181</v>
      </c>
      <c r="G51" s="201">
        <f t="shared" si="6"/>
        <v>130.07692307692307</v>
      </c>
    </row>
    <row r="52" spans="1:7" x14ac:dyDescent="0.3">
      <c r="A52" s="82">
        <f t="shared" si="0"/>
        <v>49</v>
      </c>
      <c r="B52" s="82">
        <f t="shared" si="1"/>
        <v>13</v>
      </c>
      <c r="C52" s="201">
        <f t="shared" si="2"/>
        <v>43</v>
      </c>
      <c r="D52" s="201">
        <f t="shared" si="3"/>
        <v>63</v>
      </c>
      <c r="E52" s="201">
        <f t="shared" si="4"/>
        <v>87</v>
      </c>
      <c r="F52" s="201">
        <f t="shared" si="5"/>
        <v>109.54545454545455</v>
      </c>
      <c r="G52" s="201">
        <f t="shared" si="6"/>
        <v>128.53846153846155</v>
      </c>
    </row>
    <row r="53" spans="1:7" x14ac:dyDescent="0.3">
      <c r="A53" s="82">
        <f t="shared" si="0"/>
        <v>50</v>
      </c>
      <c r="B53" s="82">
        <f t="shared" si="1"/>
        <v>17</v>
      </c>
      <c r="C53" s="201">
        <f t="shared" si="2"/>
        <v>47</v>
      </c>
      <c r="D53" s="201">
        <f t="shared" si="3"/>
        <v>67</v>
      </c>
      <c r="E53" s="201">
        <f t="shared" si="4"/>
        <v>87</v>
      </c>
      <c r="F53" s="201">
        <f t="shared" si="5"/>
        <v>107</v>
      </c>
      <c r="G53" s="201">
        <f t="shared" si="6"/>
        <v>127</v>
      </c>
    </row>
    <row r="54" spans="1:7" x14ac:dyDescent="0.3">
      <c r="A54" s="82">
        <f t="shared" si="0"/>
        <v>51</v>
      </c>
      <c r="B54" s="82">
        <f t="shared" si="1"/>
        <v>21</v>
      </c>
      <c r="C54" s="201">
        <f t="shared" si="2"/>
        <v>51</v>
      </c>
      <c r="D54" s="201">
        <f t="shared" si="3"/>
        <v>71</v>
      </c>
      <c r="E54" s="201">
        <f t="shared" si="4"/>
        <v>87</v>
      </c>
      <c r="F54" s="201">
        <f t="shared" si="5"/>
        <v>104.45454545454545</v>
      </c>
      <c r="G54" s="201">
        <f t="shared" si="6"/>
        <v>125.46153846153847</v>
      </c>
    </row>
    <row r="55" spans="1:7" x14ac:dyDescent="0.3">
      <c r="A55" s="82">
        <f t="shared" si="0"/>
        <v>52</v>
      </c>
      <c r="B55" s="82">
        <f t="shared" si="1"/>
        <v>25</v>
      </c>
      <c r="C55" s="201">
        <f t="shared" si="2"/>
        <v>55</v>
      </c>
      <c r="D55" s="201">
        <f t="shared" si="3"/>
        <v>69.857142857142861</v>
      </c>
      <c r="E55" s="201">
        <f t="shared" si="4"/>
        <v>87</v>
      </c>
      <c r="F55" s="201">
        <f t="shared" si="5"/>
        <v>105.18181818181819</v>
      </c>
      <c r="G55" s="201">
        <f t="shared" si="6"/>
        <v>123.92307692307692</v>
      </c>
    </row>
    <row r="56" spans="1:7" x14ac:dyDescent="0.3">
      <c r="A56" s="82">
        <f t="shared" si="0"/>
        <v>53</v>
      </c>
      <c r="B56" s="82">
        <f t="shared" si="1"/>
        <v>29</v>
      </c>
      <c r="C56" s="201">
        <f t="shared" si="2"/>
        <v>51.8</v>
      </c>
      <c r="D56" s="201">
        <f t="shared" si="3"/>
        <v>68.714285714285722</v>
      </c>
      <c r="E56" s="201">
        <f t="shared" si="4"/>
        <v>87</v>
      </c>
      <c r="F56" s="201">
        <f t="shared" si="5"/>
        <v>105.90909090909091</v>
      </c>
      <c r="G56" s="201">
        <f t="shared" si="6"/>
        <v>125.15384615384616</v>
      </c>
    </row>
    <row r="57" spans="1:7" x14ac:dyDescent="0.3">
      <c r="A57" s="82">
        <f t="shared" si="0"/>
        <v>54</v>
      </c>
      <c r="B57" s="82">
        <f t="shared" si="1"/>
        <v>33</v>
      </c>
      <c r="C57" s="201">
        <f t="shared" si="2"/>
        <v>48.6</v>
      </c>
      <c r="D57" s="201">
        <f t="shared" si="3"/>
        <v>67.571428571428569</v>
      </c>
      <c r="E57" s="201">
        <f t="shared" si="4"/>
        <v>87</v>
      </c>
      <c r="F57" s="201">
        <f t="shared" si="5"/>
        <v>106.63636363636364</v>
      </c>
      <c r="G57" s="201">
        <f t="shared" si="6"/>
        <v>126.38461538461539</v>
      </c>
    </row>
    <row r="58" spans="1:7" x14ac:dyDescent="0.3">
      <c r="A58" s="82">
        <f t="shared" si="0"/>
        <v>55</v>
      </c>
      <c r="B58" s="82">
        <v>1</v>
      </c>
      <c r="C58" s="201">
        <f t="shared" si="2"/>
        <v>45.4</v>
      </c>
      <c r="D58" s="201">
        <f t="shared" si="3"/>
        <v>66.428571428571431</v>
      </c>
      <c r="E58" s="201">
        <f t="shared" si="4"/>
        <v>87</v>
      </c>
      <c r="F58" s="201">
        <f t="shared" si="5"/>
        <v>107.36363636363636</v>
      </c>
      <c r="G58" s="201">
        <f t="shared" si="6"/>
        <v>127.61538461538461</v>
      </c>
    </row>
    <row r="59" spans="1:7" x14ac:dyDescent="0.3">
      <c r="A59" s="82">
        <f t="shared" si="0"/>
        <v>56</v>
      </c>
      <c r="B59" s="82">
        <f t="shared" si="1"/>
        <v>5</v>
      </c>
      <c r="C59" s="201">
        <f t="shared" si="2"/>
        <v>42.2</v>
      </c>
      <c r="D59" s="201">
        <f t="shared" si="3"/>
        <v>65.285714285714292</v>
      </c>
      <c r="E59" s="201">
        <f t="shared" si="4"/>
        <v>87</v>
      </c>
      <c r="F59" s="201">
        <f t="shared" si="5"/>
        <v>108.09090909090909</v>
      </c>
      <c r="G59" s="201">
        <f t="shared" si="6"/>
        <v>128.84615384615384</v>
      </c>
    </row>
    <row r="60" spans="1:7" x14ac:dyDescent="0.3">
      <c r="A60" s="82">
        <f t="shared" si="0"/>
        <v>57</v>
      </c>
      <c r="B60" s="82">
        <f t="shared" si="1"/>
        <v>9</v>
      </c>
      <c r="C60" s="201">
        <f t="shared" si="2"/>
        <v>39</v>
      </c>
      <c r="D60" s="201">
        <f t="shared" si="3"/>
        <v>64.142857142857139</v>
      </c>
      <c r="E60" s="201">
        <f t="shared" si="4"/>
        <v>87</v>
      </c>
      <c r="F60" s="201">
        <f t="shared" si="5"/>
        <v>108.81818181818181</v>
      </c>
      <c r="G60" s="201">
        <f t="shared" si="6"/>
        <v>130.07692307692307</v>
      </c>
    </row>
    <row r="61" spans="1:7" x14ac:dyDescent="0.3">
      <c r="A61" s="82">
        <f t="shared" si="0"/>
        <v>58</v>
      </c>
      <c r="B61" s="82">
        <f t="shared" si="1"/>
        <v>13</v>
      </c>
      <c r="C61" s="201">
        <f t="shared" si="2"/>
        <v>43</v>
      </c>
      <c r="D61" s="201">
        <f t="shared" si="3"/>
        <v>63</v>
      </c>
      <c r="E61" s="201">
        <f t="shared" si="4"/>
        <v>87</v>
      </c>
      <c r="F61" s="201">
        <f t="shared" si="5"/>
        <v>109.54545454545455</v>
      </c>
      <c r="G61" s="201">
        <f t="shared" si="6"/>
        <v>128.53846153846155</v>
      </c>
    </row>
    <row r="62" spans="1:7" x14ac:dyDescent="0.3">
      <c r="A62" s="82">
        <f t="shared" si="0"/>
        <v>59</v>
      </c>
      <c r="B62" s="82">
        <f t="shared" si="1"/>
        <v>17</v>
      </c>
      <c r="C62" s="201">
        <f t="shared" si="2"/>
        <v>47</v>
      </c>
      <c r="D62" s="201">
        <f t="shared" si="3"/>
        <v>67</v>
      </c>
      <c r="E62" s="201">
        <f t="shared" si="4"/>
        <v>87</v>
      </c>
      <c r="F62" s="201">
        <f t="shared" si="5"/>
        <v>107</v>
      </c>
      <c r="G62" s="201">
        <f t="shared" si="6"/>
        <v>127</v>
      </c>
    </row>
    <row r="63" spans="1:7" x14ac:dyDescent="0.3">
      <c r="A63" s="82">
        <f t="shared" si="0"/>
        <v>60</v>
      </c>
      <c r="B63" s="82">
        <f t="shared" si="1"/>
        <v>21</v>
      </c>
      <c r="C63" s="201">
        <f t="shared" si="2"/>
        <v>51</v>
      </c>
      <c r="D63" s="201">
        <f t="shared" si="3"/>
        <v>71</v>
      </c>
      <c r="E63" s="201">
        <f t="shared" si="4"/>
        <v>87</v>
      </c>
      <c r="F63" s="201">
        <f t="shared" si="5"/>
        <v>104.45454545454545</v>
      </c>
      <c r="G63" s="201">
        <f t="shared" si="6"/>
        <v>125.46153846153847</v>
      </c>
    </row>
    <row r="64" spans="1:7" x14ac:dyDescent="0.3">
      <c r="A64" s="82">
        <f t="shared" si="0"/>
        <v>61</v>
      </c>
      <c r="B64" s="82">
        <f t="shared" si="1"/>
        <v>25</v>
      </c>
      <c r="C64" s="201">
        <f t="shared" si="2"/>
        <v>55</v>
      </c>
      <c r="D64" s="201">
        <f t="shared" si="3"/>
        <v>69.857142857142861</v>
      </c>
      <c r="E64" s="201">
        <f t="shared" si="4"/>
        <v>87</v>
      </c>
      <c r="F64" s="201">
        <f t="shared" si="5"/>
        <v>105.18181818181819</v>
      </c>
      <c r="G64" s="201">
        <f t="shared" si="6"/>
        <v>123.92307692307692</v>
      </c>
    </row>
    <row r="65" spans="1:7" x14ac:dyDescent="0.3">
      <c r="A65" s="82">
        <f t="shared" si="0"/>
        <v>62</v>
      </c>
      <c r="B65" s="82">
        <f t="shared" si="1"/>
        <v>29</v>
      </c>
      <c r="C65" s="201">
        <f t="shared" si="2"/>
        <v>51.8</v>
      </c>
      <c r="D65" s="201">
        <f t="shared" si="3"/>
        <v>68.714285714285722</v>
      </c>
      <c r="E65" s="201">
        <f t="shared" si="4"/>
        <v>87</v>
      </c>
      <c r="F65" s="201">
        <f t="shared" si="5"/>
        <v>105.90909090909091</v>
      </c>
      <c r="G65" s="201">
        <f t="shared" si="6"/>
        <v>125.15384615384616</v>
      </c>
    </row>
    <row r="66" spans="1:7" x14ac:dyDescent="0.3">
      <c r="A66" s="82">
        <f t="shared" si="0"/>
        <v>63</v>
      </c>
      <c r="B66" s="82">
        <f t="shared" si="1"/>
        <v>33</v>
      </c>
      <c r="C66" s="201">
        <f t="shared" si="2"/>
        <v>48.6</v>
      </c>
      <c r="D66" s="201">
        <f t="shared" si="3"/>
        <v>67.571428571428569</v>
      </c>
      <c r="E66" s="201">
        <f t="shared" si="4"/>
        <v>87</v>
      </c>
      <c r="F66" s="201">
        <f t="shared" si="5"/>
        <v>106.63636363636364</v>
      </c>
      <c r="G66" s="201">
        <f t="shared" si="6"/>
        <v>126.38461538461539</v>
      </c>
    </row>
    <row r="67" spans="1:7" x14ac:dyDescent="0.3">
      <c r="A67" s="82">
        <f t="shared" si="0"/>
        <v>64</v>
      </c>
      <c r="B67" s="82">
        <v>1</v>
      </c>
      <c r="C67" s="201">
        <f t="shared" si="2"/>
        <v>45.4</v>
      </c>
      <c r="D67" s="201">
        <f t="shared" si="3"/>
        <v>66.428571428571431</v>
      </c>
      <c r="E67" s="201">
        <f t="shared" si="4"/>
        <v>87</v>
      </c>
      <c r="F67" s="201">
        <f t="shared" si="5"/>
        <v>107.36363636363636</v>
      </c>
      <c r="G67" s="201">
        <f t="shared" si="6"/>
        <v>127.61538461538461</v>
      </c>
    </row>
    <row r="68" spans="1:7" x14ac:dyDescent="0.3">
      <c r="A68" s="82">
        <f t="shared" si="0"/>
        <v>65</v>
      </c>
      <c r="B68" s="82">
        <f t="shared" si="1"/>
        <v>5</v>
      </c>
      <c r="C68" s="201">
        <f t="shared" si="2"/>
        <v>42.2</v>
      </c>
      <c r="D68" s="201">
        <f t="shared" si="3"/>
        <v>65.285714285714292</v>
      </c>
      <c r="E68" s="201">
        <f t="shared" si="4"/>
        <v>87</v>
      </c>
      <c r="F68" s="201">
        <f t="shared" si="5"/>
        <v>108.09090909090909</v>
      </c>
      <c r="G68" s="201">
        <f t="shared" si="6"/>
        <v>128.84615384615384</v>
      </c>
    </row>
    <row r="69" spans="1:7" x14ac:dyDescent="0.3">
      <c r="A69" s="82">
        <f t="shared" si="0"/>
        <v>66</v>
      </c>
      <c r="B69" s="82">
        <f t="shared" si="1"/>
        <v>9</v>
      </c>
      <c r="C69" s="201">
        <f t="shared" si="2"/>
        <v>39</v>
      </c>
      <c r="D69" s="201">
        <f t="shared" si="3"/>
        <v>64.142857142857139</v>
      </c>
      <c r="E69" s="201">
        <f t="shared" si="4"/>
        <v>87</v>
      </c>
      <c r="F69" s="201">
        <f t="shared" si="5"/>
        <v>108.81818181818181</v>
      </c>
      <c r="G69" s="201">
        <f t="shared" si="6"/>
        <v>130.07692307692307</v>
      </c>
    </row>
    <row r="70" spans="1:7" x14ac:dyDescent="0.3">
      <c r="A70" s="82">
        <f t="shared" ref="A70:A102" si="7">1+A69</f>
        <v>67</v>
      </c>
      <c r="B70" s="82">
        <f t="shared" ref="B70:B102" si="8">4+B69</f>
        <v>13</v>
      </c>
      <c r="C70" s="201">
        <f t="shared" si="2"/>
        <v>43</v>
      </c>
      <c r="D70" s="201">
        <f t="shared" si="3"/>
        <v>63</v>
      </c>
      <c r="E70" s="201">
        <f t="shared" si="4"/>
        <v>87</v>
      </c>
      <c r="F70" s="201">
        <f t="shared" si="5"/>
        <v>109.54545454545455</v>
      </c>
      <c r="G70" s="201">
        <f t="shared" si="6"/>
        <v>128.53846153846155</v>
      </c>
    </row>
    <row r="71" spans="1:7" x14ac:dyDescent="0.3">
      <c r="A71" s="82">
        <f t="shared" si="7"/>
        <v>68</v>
      </c>
      <c r="B71" s="82">
        <f t="shared" si="8"/>
        <v>17</v>
      </c>
      <c r="C71" s="201">
        <f t="shared" ref="C71:C96" si="9">AVERAGE(B69:B73)+$C$4</f>
        <v>47</v>
      </c>
      <c r="D71" s="201">
        <f t="shared" si="3"/>
        <v>67</v>
      </c>
      <c r="E71" s="201">
        <f t="shared" si="4"/>
        <v>87</v>
      </c>
      <c r="F71" s="201">
        <f t="shared" si="5"/>
        <v>107</v>
      </c>
      <c r="G71" s="201">
        <f t="shared" si="6"/>
        <v>127</v>
      </c>
    </row>
    <row r="72" spans="1:7" x14ac:dyDescent="0.3">
      <c r="A72" s="82">
        <f t="shared" si="7"/>
        <v>69</v>
      </c>
      <c r="B72" s="82">
        <f t="shared" si="8"/>
        <v>21</v>
      </c>
      <c r="C72" s="201">
        <f t="shared" si="9"/>
        <v>51</v>
      </c>
      <c r="D72" s="201">
        <f t="shared" ref="D72:D96" si="10">AVERAGE(B69:B75)+$D$4</f>
        <v>71</v>
      </c>
      <c r="E72" s="201">
        <f t="shared" si="4"/>
        <v>87</v>
      </c>
      <c r="F72" s="201">
        <f t="shared" si="5"/>
        <v>104.45454545454545</v>
      </c>
      <c r="G72" s="201">
        <f t="shared" si="6"/>
        <v>125.46153846153847</v>
      </c>
    </row>
    <row r="73" spans="1:7" x14ac:dyDescent="0.3">
      <c r="A73" s="82">
        <f t="shared" si="7"/>
        <v>70</v>
      </c>
      <c r="B73" s="82">
        <f t="shared" si="8"/>
        <v>25</v>
      </c>
      <c r="C73" s="201">
        <f t="shared" si="9"/>
        <v>55</v>
      </c>
      <c r="D73" s="201">
        <f t="shared" si="10"/>
        <v>69.857142857142861</v>
      </c>
      <c r="E73" s="201">
        <f t="shared" ref="E73:E96" si="11">AVERAGE(B69:B77)+$E$4</f>
        <v>87</v>
      </c>
      <c r="F73" s="201">
        <f t="shared" si="5"/>
        <v>105.18181818181819</v>
      </c>
      <c r="G73" s="201">
        <f t="shared" si="6"/>
        <v>123.92307692307692</v>
      </c>
    </row>
    <row r="74" spans="1:7" x14ac:dyDescent="0.3">
      <c r="A74" s="82">
        <f t="shared" si="7"/>
        <v>71</v>
      </c>
      <c r="B74" s="82">
        <f t="shared" si="8"/>
        <v>29</v>
      </c>
      <c r="C74" s="201">
        <f t="shared" si="9"/>
        <v>51.8</v>
      </c>
      <c r="D74" s="201">
        <f t="shared" si="10"/>
        <v>68.714285714285722</v>
      </c>
      <c r="E74" s="201">
        <f t="shared" si="11"/>
        <v>87</v>
      </c>
      <c r="F74" s="201">
        <f t="shared" si="5"/>
        <v>105.90909090909091</v>
      </c>
      <c r="G74" s="201">
        <f t="shared" si="6"/>
        <v>125.15384615384616</v>
      </c>
    </row>
    <row r="75" spans="1:7" x14ac:dyDescent="0.3">
      <c r="A75" s="82">
        <f t="shared" si="7"/>
        <v>72</v>
      </c>
      <c r="B75" s="82">
        <f t="shared" si="8"/>
        <v>33</v>
      </c>
      <c r="C75" s="201">
        <f t="shared" si="9"/>
        <v>48.6</v>
      </c>
      <c r="D75" s="201">
        <f t="shared" si="10"/>
        <v>67.571428571428569</v>
      </c>
      <c r="E75" s="201">
        <f t="shared" si="11"/>
        <v>87</v>
      </c>
      <c r="F75" s="201">
        <f t="shared" ref="F75:F96" si="12">AVERAGE(B70:B80)+$F$4</f>
        <v>106.63636363636364</v>
      </c>
      <c r="G75" s="201">
        <f t="shared" ref="G75:G96" si="13">AVERAGE(B69:B81)+$G$4</f>
        <v>126.38461538461539</v>
      </c>
    </row>
    <row r="76" spans="1:7" x14ac:dyDescent="0.3">
      <c r="A76" s="82">
        <f t="shared" si="7"/>
        <v>73</v>
      </c>
      <c r="B76" s="82">
        <v>1</v>
      </c>
      <c r="C76" s="201">
        <f t="shared" si="9"/>
        <v>45.4</v>
      </c>
      <c r="D76" s="201">
        <f t="shared" si="10"/>
        <v>66.428571428571431</v>
      </c>
      <c r="E76" s="201">
        <f t="shared" si="11"/>
        <v>87</v>
      </c>
      <c r="F76" s="201">
        <f t="shared" si="12"/>
        <v>107.36363636363636</v>
      </c>
      <c r="G76" s="201">
        <f t="shared" si="13"/>
        <v>127.61538461538461</v>
      </c>
    </row>
    <row r="77" spans="1:7" x14ac:dyDescent="0.3">
      <c r="A77" s="82">
        <f t="shared" si="7"/>
        <v>74</v>
      </c>
      <c r="B77" s="82">
        <f t="shared" si="8"/>
        <v>5</v>
      </c>
      <c r="C77" s="201">
        <f t="shared" si="9"/>
        <v>42.2</v>
      </c>
      <c r="D77" s="201">
        <f t="shared" si="10"/>
        <v>65.285714285714292</v>
      </c>
      <c r="E77" s="201">
        <f t="shared" si="11"/>
        <v>87</v>
      </c>
      <c r="F77" s="201">
        <f t="shared" si="12"/>
        <v>108.09090909090909</v>
      </c>
      <c r="G77" s="201">
        <f t="shared" si="13"/>
        <v>128.84615384615384</v>
      </c>
    </row>
    <row r="78" spans="1:7" x14ac:dyDescent="0.3">
      <c r="A78" s="82">
        <f t="shared" si="7"/>
        <v>75</v>
      </c>
      <c r="B78" s="82">
        <f t="shared" si="8"/>
        <v>9</v>
      </c>
      <c r="C78" s="201">
        <f t="shared" si="9"/>
        <v>39</v>
      </c>
      <c r="D78" s="201">
        <f t="shared" si="10"/>
        <v>64.142857142857139</v>
      </c>
      <c r="E78" s="201">
        <f t="shared" si="11"/>
        <v>87</v>
      </c>
      <c r="F78" s="201">
        <f t="shared" si="12"/>
        <v>108.81818181818181</v>
      </c>
      <c r="G78" s="201">
        <f t="shared" si="13"/>
        <v>130.07692307692307</v>
      </c>
    </row>
    <row r="79" spans="1:7" x14ac:dyDescent="0.3">
      <c r="A79" s="82">
        <f t="shared" si="7"/>
        <v>76</v>
      </c>
      <c r="B79" s="82">
        <f t="shared" si="8"/>
        <v>13</v>
      </c>
      <c r="C79" s="201">
        <f t="shared" si="9"/>
        <v>43</v>
      </c>
      <c r="D79" s="201">
        <f t="shared" si="10"/>
        <v>63</v>
      </c>
      <c r="E79" s="201">
        <f t="shared" si="11"/>
        <v>87</v>
      </c>
      <c r="F79" s="201">
        <f t="shared" si="12"/>
        <v>109.54545454545455</v>
      </c>
      <c r="G79" s="201">
        <f t="shared" si="13"/>
        <v>128.53846153846155</v>
      </c>
    </row>
    <row r="80" spans="1:7" x14ac:dyDescent="0.3">
      <c r="A80" s="82">
        <f t="shared" si="7"/>
        <v>77</v>
      </c>
      <c r="B80" s="82">
        <f t="shared" si="8"/>
        <v>17</v>
      </c>
      <c r="C80" s="201">
        <f t="shared" si="9"/>
        <v>47</v>
      </c>
      <c r="D80" s="201">
        <f t="shared" si="10"/>
        <v>67</v>
      </c>
      <c r="E80" s="201">
        <f t="shared" si="11"/>
        <v>87</v>
      </c>
      <c r="F80" s="201">
        <f t="shared" si="12"/>
        <v>107</v>
      </c>
      <c r="G80" s="201">
        <f t="shared" si="13"/>
        <v>127</v>
      </c>
    </row>
    <row r="81" spans="1:7" x14ac:dyDescent="0.3">
      <c r="A81" s="82">
        <f t="shared" si="7"/>
        <v>78</v>
      </c>
      <c r="B81" s="82">
        <f t="shared" si="8"/>
        <v>21</v>
      </c>
      <c r="C81" s="201">
        <f t="shared" si="9"/>
        <v>51</v>
      </c>
      <c r="D81" s="201">
        <f t="shared" si="10"/>
        <v>71</v>
      </c>
      <c r="E81" s="201">
        <f t="shared" si="11"/>
        <v>87</v>
      </c>
      <c r="F81" s="201">
        <f t="shared" si="12"/>
        <v>104.45454545454545</v>
      </c>
      <c r="G81" s="201">
        <f t="shared" si="13"/>
        <v>125.46153846153847</v>
      </c>
    </row>
    <row r="82" spans="1:7" x14ac:dyDescent="0.3">
      <c r="A82" s="82">
        <f t="shared" si="7"/>
        <v>79</v>
      </c>
      <c r="B82" s="82">
        <f t="shared" si="8"/>
        <v>25</v>
      </c>
      <c r="C82" s="201">
        <f t="shared" si="9"/>
        <v>55</v>
      </c>
      <c r="D82" s="201">
        <f t="shared" si="10"/>
        <v>69.857142857142861</v>
      </c>
      <c r="E82" s="201">
        <f t="shared" si="11"/>
        <v>87</v>
      </c>
      <c r="F82" s="201">
        <f t="shared" si="12"/>
        <v>105.18181818181819</v>
      </c>
      <c r="G82" s="201">
        <f t="shared" si="13"/>
        <v>123.92307692307692</v>
      </c>
    </row>
    <row r="83" spans="1:7" x14ac:dyDescent="0.3">
      <c r="A83" s="82">
        <f t="shared" si="7"/>
        <v>80</v>
      </c>
      <c r="B83" s="82">
        <f t="shared" si="8"/>
        <v>29</v>
      </c>
      <c r="C83" s="201">
        <f t="shared" si="9"/>
        <v>51.8</v>
      </c>
      <c r="D83" s="201">
        <f t="shared" si="10"/>
        <v>68.714285714285722</v>
      </c>
      <c r="E83" s="201">
        <f t="shared" si="11"/>
        <v>87</v>
      </c>
      <c r="F83" s="201">
        <f t="shared" si="12"/>
        <v>105.90909090909091</v>
      </c>
      <c r="G83" s="201">
        <f t="shared" si="13"/>
        <v>125.15384615384616</v>
      </c>
    </row>
    <row r="84" spans="1:7" x14ac:dyDescent="0.3">
      <c r="A84" s="82">
        <f t="shared" si="7"/>
        <v>81</v>
      </c>
      <c r="B84" s="82">
        <f t="shared" si="8"/>
        <v>33</v>
      </c>
      <c r="C84" s="201">
        <f t="shared" si="9"/>
        <v>48.6</v>
      </c>
      <c r="D84" s="201">
        <f t="shared" si="10"/>
        <v>67.571428571428569</v>
      </c>
      <c r="E84" s="201">
        <f t="shared" si="11"/>
        <v>87</v>
      </c>
      <c r="F84" s="201">
        <f t="shared" si="12"/>
        <v>106.63636363636364</v>
      </c>
      <c r="G84" s="201">
        <f t="shared" si="13"/>
        <v>126.38461538461539</v>
      </c>
    </row>
    <row r="85" spans="1:7" x14ac:dyDescent="0.3">
      <c r="A85" s="82">
        <f t="shared" si="7"/>
        <v>82</v>
      </c>
      <c r="B85" s="82">
        <v>1</v>
      </c>
      <c r="C85" s="201">
        <f t="shared" si="9"/>
        <v>45.4</v>
      </c>
      <c r="D85" s="201">
        <f t="shared" si="10"/>
        <v>66.428571428571431</v>
      </c>
      <c r="E85" s="201">
        <f t="shared" si="11"/>
        <v>87</v>
      </c>
      <c r="F85" s="201">
        <f t="shared" si="12"/>
        <v>107.36363636363636</v>
      </c>
      <c r="G85" s="201">
        <f t="shared" si="13"/>
        <v>127.61538461538461</v>
      </c>
    </row>
    <row r="86" spans="1:7" x14ac:dyDescent="0.3">
      <c r="A86" s="82">
        <f t="shared" si="7"/>
        <v>83</v>
      </c>
      <c r="B86" s="82">
        <f t="shared" si="8"/>
        <v>5</v>
      </c>
      <c r="C86" s="201">
        <f t="shared" si="9"/>
        <v>42.2</v>
      </c>
      <c r="D86" s="201">
        <f t="shared" si="10"/>
        <v>65.285714285714292</v>
      </c>
      <c r="E86" s="201">
        <f t="shared" si="11"/>
        <v>87</v>
      </c>
      <c r="F86" s="201">
        <f t="shared" si="12"/>
        <v>108.09090909090909</v>
      </c>
      <c r="G86" s="201">
        <f t="shared" si="13"/>
        <v>128.84615384615384</v>
      </c>
    </row>
    <row r="87" spans="1:7" x14ac:dyDescent="0.3">
      <c r="A87" s="82">
        <f t="shared" si="7"/>
        <v>84</v>
      </c>
      <c r="B87" s="82">
        <f t="shared" si="8"/>
        <v>9</v>
      </c>
      <c r="C87" s="201">
        <f t="shared" si="9"/>
        <v>39</v>
      </c>
      <c r="D87" s="201">
        <f t="shared" si="10"/>
        <v>64.142857142857139</v>
      </c>
      <c r="E87" s="201">
        <f t="shared" si="11"/>
        <v>87</v>
      </c>
      <c r="F87" s="201">
        <f t="shared" si="12"/>
        <v>108.81818181818181</v>
      </c>
      <c r="G87" s="201">
        <f t="shared" si="13"/>
        <v>130.07692307692307</v>
      </c>
    </row>
    <row r="88" spans="1:7" x14ac:dyDescent="0.3">
      <c r="A88" s="82">
        <f t="shared" si="7"/>
        <v>85</v>
      </c>
      <c r="B88" s="82">
        <f t="shared" si="8"/>
        <v>13</v>
      </c>
      <c r="C88" s="201">
        <f t="shared" si="9"/>
        <v>43</v>
      </c>
      <c r="D88" s="201">
        <f t="shared" si="10"/>
        <v>63</v>
      </c>
      <c r="E88" s="201">
        <f t="shared" si="11"/>
        <v>87</v>
      </c>
      <c r="F88" s="201">
        <f t="shared" si="12"/>
        <v>109.54545454545455</v>
      </c>
      <c r="G88" s="201">
        <f t="shared" si="13"/>
        <v>128.53846153846155</v>
      </c>
    </row>
    <row r="89" spans="1:7" x14ac:dyDescent="0.3">
      <c r="A89" s="82">
        <f t="shared" si="7"/>
        <v>86</v>
      </c>
      <c r="B89" s="82">
        <f t="shared" si="8"/>
        <v>17</v>
      </c>
      <c r="C89" s="201">
        <f t="shared" si="9"/>
        <v>47</v>
      </c>
      <c r="D89" s="201">
        <f t="shared" si="10"/>
        <v>67</v>
      </c>
      <c r="E89" s="201">
        <f t="shared" si="11"/>
        <v>87</v>
      </c>
      <c r="F89" s="201">
        <f t="shared" si="12"/>
        <v>107</v>
      </c>
      <c r="G89" s="201">
        <f t="shared" si="13"/>
        <v>127</v>
      </c>
    </row>
    <row r="90" spans="1:7" x14ac:dyDescent="0.3">
      <c r="A90" s="82">
        <f t="shared" si="7"/>
        <v>87</v>
      </c>
      <c r="B90" s="82">
        <f t="shared" si="8"/>
        <v>21</v>
      </c>
      <c r="C90" s="201">
        <f t="shared" si="9"/>
        <v>51</v>
      </c>
      <c r="D90" s="201">
        <f t="shared" si="10"/>
        <v>71</v>
      </c>
      <c r="E90" s="201">
        <f t="shared" si="11"/>
        <v>87</v>
      </c>
      <c r="F90" s="201">
        <f t="shared" si="12"/>
        <v>104.45454545454545</v>
      </c>
      <c r="G90" s="201">
        <f t="shared" si="13"/>
        <v>125.46153846153847</v>
      </c>
    </row>
    <row r="91" spans="1:7" x14ac:dyDescent="0.3">
      <c r="A91" s="82">
        <f t="shared" si="7"/>
        <v>88</v>
      </c>
      <c r="B91" s="82">
        <f t="shared" si="8"/>
        <v>25</v>
      </c>
      <c r="C91" s="201">
        <f t="shared" si="9"/>
        <v>55</v>
      </c>
      <c r="D91" s="201">
        <f t="shared" si="10"/>
        <v>69.857142857142861</v>
      </c>
      <c r="E91" s="201">
        <f t="shared" si="11"/>
        <v>87</v>
      </c>
      <c r="F91" s="201">
        <f t="shared" si="12"/>
        <v>105.18181818181819</v>
      </c>
      <c r="G91" s="201">
        <f t="shared" si="13"/>
        <v>123.92307692307692</v>
      </c>
    </row>
    <row r="92" spans="1:7" x14ac:dyDescent="0.3">
      <c r="A92" s="82">
        <f t="shared" si="7"/>
        <v>89</v>
      </c>
      <c r="B92" s="82">
        <f t="shared" si="8"/>
        <v>29</v>
      </c>
      <c r="C92" s="201">
        <f t="shared" si="9"/>
        <v>51.8</v>
      </c>
      <c r="D92" s="201">
        <f t="shared" si="10"/>
        <v>68.714285714285722</v>
      </c>
      <c r="E92" s="201">
        <f t="shared" si="11"/>
        <v>87</v>
      </c>
      <c r="F92" s="201">
        <f t="shared" si="12"/>
        <v>105.90909090909091</v>
      </c>
      <c r="G92" s="201">
        <f t="shared" si="13"/>
        <v>125.15384615384616</v>
      </c>
    </row>
    <row r="93" spans="1:7" x14ac:dyDescent="0.3">
      <c r="A93" s="82">
        <f t="shared" si="7"/>
        <v>90</v>
      </c>
      <c r="B93" s="82">
        <f t="shared" si="8"/>
        <v>33</v>
      </c>
      <c r="C93" s="201">
        <f t="shared" si="9"/>
        <v>48.6</v>
      </c>
      <c r="D93" s="201">
        <f t="shared" si="10"/>
        <v>67.571428571428569</v>
      </c>
      <c r="E93" s="201">
        <f t="shared" si="11"/>
        <v>87</v>
      </c>
      <c r="F93" s="201">
        <f t="shared" si="12"/>
        <v>106.63636363636364</v>
      </c>
      <c r="G93" s="201">
        <f t="shared" si="13"/>
        <v>126.38461538461539</v>
      </c>
    </row>
    <row r="94" spans="1:7" x14ac:dyDescent="0.3">
      <c r="A94" s="82">
        <f t="shared" si="7"/>
        <v>91</v>
      </c>
      <c r="B94" s="82">
        <v>1</v>
      </c>
      <c r="C94" s="201">
        <f t="shared" si="9"/>
        <v>45.4</v>
      </c>
      <c r="D94" s="201">
        <f t="shared" si="10"/>
        <v>66.428571428571431</v>
      </c>
      <c r="E94" s="201">
        <f t="shared" si="11"/>
        <v>87</v>
      </c>
      <c r="F94" s="201">
        <f t="shared" si="12"/>
        <v>107.36363636363636</v>
      </c>
      <c r="G94" s="201">
        <f t="shared" si="13"/>
        <v>127.61538461538461</v>
      </c>
    </row>
    <row r="95" spans="1:7" x14ac:dyDescent="0.3">
      <c r="A95" s="82">
        <f t="shared" si="7"/>
        <v>92</v>
      </c>
      <c r="B95" s="82">
        <f t="shared" si="8"/>
        <v>5</v>
      </c>
      <c r="C95" s="201">
        <f t="shared" si="9"/>
        <v>42.2</v>
      </c>
      <c r="D95" s="201">
        <f t="shared" si="10"/>
        <v>65.285714285714292</v>
      </c>
      <c r="E95" s="201">
        <f t="shared" si="11"/>
        <v>87</v>
      </c>
      <c r="F95" s="201">
        <f t="shared" si="12"/>
        <v>108.09090909090909</v>
      </c>
      <c r="G95" s="201">
        <f t="shared" si="13"/>
        <v>128.84615384615384</v>
      </c>
    </row>
    <row r="96" spans="1:7" x14ac:dyDescent="0.3">
      <c r="A96" s="82">
        <f t="shared" si="7"/>
        <v>93</v>
      </c>
      <c r="B96" s="82">
        <f t="shared" si="8"/>
        <v>9</v>
      </c>
      <c r="C96" s="201">
        <f t="shared" si="9"/>
        <v>39</v>
      </c>
      <c r="D96" s="201">
        <f t="shared" si="10"/>
        <v>64.142857142857139</v>
      </c>
      <c r="E96" s="201">
        <f t="shared" si="11"/>
        <v>87</v>
      </c>
      <c r="F96" s="201">
        <f t="shared" si="12"/>
        <v>108.81818181818181</v>
      </c>
      <c r="G96" s="201">
        <f t="shared" si="13"/>
        <v>130.07692307692307</v>
      </c>
    </row>
    <row r="97" spans="1:7" x14ac:dyDescent="0.3">
      <c r="A97" s="82">
        <f t="shared" si="7"/>
        <v>94</v>
      </c>
      <c r="B97" s="82">
        <f t="shared" si="8"/>
        <v>13</v>
      </c>
      <c r="C97" s="199"/>
      <c r="D97" s="199"/>
      <c r="E97" s="199"/>
      <c r="F97" s="199"/>
      <c r="G97" s="199"/>
    </row>
    <row r="98" spans="1:7" x14ac:dyDescent="0.3">
      <c r="A98" s="82">
        <f t="shared" si="7"/>
        <v>95</v>
      </c>
      <c r="B98" s="82">
        <f t="shared" si="8"/>
        <v>17</v>
      </c>
      <c r="C98" s="199"/>
      <c r="D98" s="199"/>
      <c r="E98" s="199"/>
      <c r="F98" s="199"/>
      <c r="G98" s="199"/>
    </row>
    <row r="99" spans="1:7" x14ac:dyDescent="0.3">
      <c r="A99" s="82">
        <f t="shared" si="7"/>
        <v>96</v>
      </c>
      <c r="B99" s="82">
        <f t="shared" si="8"/>
        <v>21</v>
      </c>
      <c r="C99" s="199"/>
      <c r="D99" s="199"/>
      <c r="E99" s="199"/>
      <c r="F99" s="199"/>
      <c r="G99" s="199"/>
    </row>
    <row r="100" spans="1:7" x14ac:dyDescent="0.3">
      <c r="A100" s="82">
        <f t="shared" si="7"/>
        <v>97</v>
      </c>
      <c r="B100" s="82">
        <f t="shared" si="8"/>
        <v>25</v>
      </c>
      <c r="C100" s="199"/>
      <c r="D100" s="199"/>
      <c r="E100" s="199"/>
      <c r="F100" s="199"/>
      <c r="G100" s="199"/>
    </row>
    <row r="101" spans="1:7" x14ac:dyDescent="0.3">
      <c r="A101" s="82">
        <f t="shared" si="7"/>
        <v>98</v>
      </c>
      <c r="B101" s="82">
        <f t="shared" si="8"/>
        <v>29</v>
      </c>
      <c r="C101" s="199"/>
      <c r="D101" s="199"/>
      <c r="E101" s="199"/>
      <c r="F101" s="199"/>
      <c r="G101" s="199"/>
    </row>
    <row r="102" spans="1:7" x14ac:dyDescent="0.3">
      <c r="A102" s="82">
        <f t="shared" si="7"/>
        <v>99</v>
      </c>
      <c r="B102" s="82">
        <f t="shared" si="8"/>
        <v>33</v>
      </c>
      <c r="C102" s="199"/>
      <c r="D102" s="199"/>
      <c r="E102" s="199"/>
      <c r="F102" s="199"/>
      <c r="G102" s="199"/>
    </row>
    <row r="103" spans="1:7" x14ac:dyDescent="0.3">
      <c r="A103" s="82"/>
      <c r="B103" s="82"/>
      <c r="C103" s="82"/>
      <c r="D103" s="82"/>
      <c r="E103" s="82"/>
      <c r="F103" s="82"/>
      <c r="G103" s="82"/>
    </row>
    <row r="104" spans="1:7" x14ac:dyDescent="0.3">
      <c r="A104" s="82"/>
      <c r="B104" s="82"/>
      <c r="C104" s="82"/>
      <c r="D104" s="82"/>
      <c r="E104" s="82"/>
      <c r="F104" s="82"/>
      <c r="G104" s="82"/>
    </row>
    <row r="105" spans="1:7" x14ac:dyDescent="0.3">
      <c r="A105" s="82"/>
      <c r="B105" s="82"/>
      <c r="C105" s="82"/>
      <c r="D105" s="82"/>
      <c r="E105" s="82"/>
      <c r="F105" s="82"/>
      <c r="G105" s="82"/>
    </row>
  </sheetData>
  <pageMargins left="0.7" right="0.7" top="0.75" bottom="0.75" header="0.3" footer="0.3"/>
  <pageSetup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Introductory Examples</vt:lpstr>
      <vt:lpstr>Regression</vt:lpstr>
      <vt:lpstr>Seasonal Indexes</vt:lpstr>
      <vt:lpstr>Seasonal &amp; Continuous Trend</vt:lpstr>
      <vt:lpstr>Seasonal &amp; Step Trend</vt:lpstr>
      <vt:lpstr>Exponential Smoothing</vt:lpstr>
      <vt:lpstr>ES-Models</vt:lpstr>
      <vt:lpstr>Dampening</vt:lpstr>
      <vt:lpstr>Filtering</vt:lpstr>
      <vt:lpstr>Decomposition</vt:lpstr>
      <vt:lpstr>Dampening!Print_Area</vt:lpstr>
      <vt:lpstr>'Exponential Smoothing'!Print_Area</vt:lpstr>
      <vt:lpstr>Filtering!Print_Area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mdharper</dc:creator>
  <cp:lastModifiedBy>Michael Harper</cp:lastModifiedBy>
  <dcterms:created xsi:type="dcterms:W3CDTF">2012-04-24T20:01:28Z</dcterms:created>
  <dcterms:modified xsi:type="dcterms:W3CDTF">2018-06-12T21:08:28Z</dcterms:modified>
</cp:coreProperties>
</file>