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5460"/>
  </bookViews>
  <sheets>
    <sheet name="1. CPM" sheetId="1" r:id="rId1"/>
    <sheet name="2.House" sheetId="4" r:id="rId2"/>
    <sheet name="3. PERT" sheetId="2" r:id="rId3"/>
    <sheet name="4. EVA" sheetId="10" r:id="rId4"/>
  </sheets>
  <calcPr calcId="145621"/>
</workbook>
</file>

<file path=xl/calcChain.xml><?xml version="1.0" encoding="utf-8"?>
<calcChain xmlns="http://schemas.openxmlformats.org/spreadsheetml/2006/main">
  <c r="G12" i="10" l="1"/>
  <c r="F12" i="10"/>
  <c r="E12" i="10"/>
  <c r="D12" i="10"/>
  <c r="C12" i="10"/>
  <c r="B12" i="10"/>
  <c r="B13" i="10" s="1"/>
  <c r="H11" i="10"/>
  <c r="H10" i="10"/>
  <c r="H9" i="10"/>
  <c r="H8" i="10"/>
  <c r="H7" i="10"/>
  <c r="J7" i="10" s="1"/>
  <c r="H6" i="10"/>
  <c r="J6" i="10" s="1"/>
  <c r="H5" i="10"/>
  <c r="J5" i="10" s="1"/>
  <c r="C13" i="10" l="1"/>
  <c r="D13" i="10" s="1"/>
  <c r="B18" i="10" s="1"/>
  <c r="J12" i="10"/>
  <c r="B16" i="10" s="1"/>
  <c r="B20" i="10"/>
  <c r="B22" i="10"/>
  <c r="H12" i="10"/>
  <c r="B21" i="10" l="1"/>
  <c r="B23" i="10"/>
  <c r="B25" i="10" s="1"/>
  <c r="E13" i="10"/>
  <c r="F13" i="10" s="1"/>
  <c r="G13" i="10" s="1"/>
  <c r="B24" i="10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B10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3" i="4"/>
  <c r="B8" i="4"/>
  <c r="C6" i="4" s="1"/>
  <c r="C8" i="4" s="1"/>
  <c r="B8" i="1"/>
  <c r="C8" i="1"/>
  <c r="F6" i="1" s="1"/>
  <c r="F8" i="1" s="1"/>
  <c r="D6" i="1"/>
  <c r="D8" i="1" s="1"/>
  <c r="E6" i="1"/>
  <c r="E8" i="1" s="1"/>
  <c r="G13" i="1"/>
  <c r="H13" i="1"/>
  <c r="E13" i="1"/>
  <c r="F13" i="1"/>
  <c r="D13" i="1"/>
  <c r="C13" i="1"/>
  <c r="B13" i="1"/>
  <c r="B7" i="2"/>
  <c r="B26" i="2" s="1"/>
  <c r="D7" i="2"/>
  <c r="D26" i="2" s="1"/>
  <c r="G7" i="2"/>
  <c r="G26" i="2" s="1"/>
  <c r="B8" i="2"/>
  <c r="B27" i="2" s="1"/>
  <c r="D8" i="2"/>
  <c r="D27" i="2" s="1"/>
  <c r="G8" i="2"/>
  <c r="G27" i="2" s="1"/>
  <c r="C7" i="2"/>
  <c r="C14" i="2" s="1"/>
  <c r="D14" i="2"/>
  <c r="D20" i="2" s="1"/>
  <c r="E7" i="2"/>
  <c r="E14" i="2" s="1"/>
  <c r="E20" i="2" s="1"/>
  <c r="F7" i="2"/>
  <c r="F14" i="2" s="1"/>
  <c r="F20" i="2" s="1"/>
  <c r="G14" i="2"/>
  <c r="H7" i="2"/>
  <c r="H14" i="2" s="1"/>
  <c r="H20" i="2" s="1"/>
  <c r="B14" i="2"/>
  <c r="B15" i="2" s="1"/>
  <c r="C8" i="2"/>
  <c r="E8" i="2"/>
  <c r="F8" i="2"/>
  <c r="H8" i="2"/>
  <c r="G20" i="2"/>
  <c r="I6" i="4" l="1"/>
  <c r="I8" i="4" s="1"/>
  <c r="E6" i="4"/>
  <c r="E8" i="4" s="1"/>
  <c r="D6" i="4"/>
  <c r="D8" i="4" s="1"/>
  <c r="I26" i="2"/>
  <c r="G6" i="1"/>
  <c r="G8" i="1" s="1"/>
  <c r="H6" i="1"/>
  <c r="H8" i="1" s="1"/>
  <c r="H9" i="1" s="1"/>
  <c r="D13" i="2"/>
  <c r="D15" i="2" s="1"/>
  <c r="C15" i="2"/>
  <c r="C20" i="2"/>
  <c r="I27" i="2"/>
  <c r="B20" i="2"/>
  <c r="J6" i="4" l="1"/>
  <c r="J8" i="4" s="1"/>
  <c r="G6" i="4"/>
  <c r="G8" i="4" s="1"/>
  <c r="H6" i="4"/>
  <c r="H8" i="4" s="1"/>
  <c r="K6" i="4" s="1"/>
  <c r="K8" i="4" s="1"/>
  <c r="F6" i="4"/>
  <c r="F8" i="4" s="1"/>
  <c r="H30" i="2"/>
  <c r="H31" i="2" s="1"/>
  <c r="F30" i="2"/>
  <c r="F31" i="2" s="1"/>
  <c r="D30" i="2"/>
  <c r="D31" i="2" s="1"/>
  <c r="B30" i="2"/>
  <c r="B31" i="2" s="1"/>
  <c r="G30" i="2"/>
  <c r="G31" i="2" s="1"/>
  <c r="E30" i="2"/>
  <c r="E31" i="2" s="1"/>
  <c r="C30" i="2"/>
  <c r="C31" i="2" s="1"/>
  <c r="G14" i="1"/>
  <c r="H14" i="1"/>
  <c r="E13" i="2"/>
  <c r="E15" i="2" s="1"/>
  <c r="F13" i="2"/>
  <c r="F15" i="2" s="1"/>
  <c r="G13" i="2"/>
  <c r="G15" i="2" s="1"/>
  <c r="H13" i="2" l="1"/>
  <c r="H15" i="2" s="1"/>
  <c r="L6" i="4"/>
  <c r="L8" i="4" s="1"/>
  <c r="M6" i="4" s="1"/>
  <c r="M8" i="4" s="1"/>
  <c r="N6" i="4"/>
  <c r="N8" i="4" s="1"/>
  <c r="O6" i="4" s="1"/>
  <c r="O8" i="4" s="1"/>
  <c r="G12" i="1"/>
  <c r="G17" i="1"/>
  <c r="H16" i="2"/>
  <c r="H12" i="1"/>
  <c r="F14" i="1" s="1"/>
  <c r="H17" i="1"/>
  <c r="O9" i="4" l="1"/>
  <c r="H21" i="2"/>
  <c r="G21" i="2"/>
  <c r="E14" i="1"/>
  <c r="D14" i="1"/>
  <c r="F12" i="1"/>
  <c r="F17" i="1"/>
  <c r="O14" i="4" l="1"/>
  <c r="M14" i="4"/>
  <c r="E12" i="1"/>
  <c r="C14" i="1" s="1"/>
  <c r="E17" i="1"/>
  <c r="H24" i="2"/>
  <c r="H19" i="2"/>
  <c r="F21" i="2" s="1"/>
  <c r="D17" i="1"/>
  <c r="D12" i="1"/>
  <c r="B14" i="1" s="1"/>
  <c r="G24" i="2"/>
  <c r="G19" i="2"/>
  <c r="M12" i="4" l="1"/>
  <c r="L14" i="4" s="1"/>
  <c r="M17" i="4"/>
  <c r="O12" i="4"/>
  <c r="N14" i="4" s="1"/>
  <c r="O17" i="4"/>
  <c r="C17" i="1"/>
  <c r="C12" i="1"/>
  <c r="E21" i="2"/>
  <c r="D21" i="2"/>
  <c r="B17" i="1"/>
  <c r="B12" i="1"/>
  <c r="F24" i="2"/>
  <c r="F19" i="2"/>
  <c r="N17" i="4" l="1"/>
  <c r="N12" i="4"/>
  <c r="I14" i="4" s="1"/>
  <c r="L17" i="4"/>
  <c r="L12" i="4"/>
  <c r="E24" i="2"/>
  <c r="E19" i="2"/>
  <c r="C21" i="2" s="1"/>
  <c r="D24" i="2"/>
  <c r="D19" i="2"/>
  <c r="B21" i="2" s="1"/>
  <c r="G14" i="4" l="1"/>
  <c r="K14" i="4"/>
  <c r="J14" i="4"/>
  <c r="I12" i="4"/>
  <c r="I17" i="4"/>
  <c r="B24" i="2"/>
  <c r="B19" i="2"/>
  <c r="C24" i="2"/>
  <c r="C19" i="2"/>
  <c r="K12" i="4" l="1"/>
  <c r="H14" i="4" s="1"/>
  <c r="K17" i="4"/>
  <c r="J17" i="4"/>
  <c r="J12" i="4"/>
  <c r="G12" i="4"/>
  <c r="G17" i="4"/>
  <c r="D14" i="4" l="1"/>
  <c r="F14" i="4"/>
  <c r="H17" i="4"/>
  <c r="H12" i="4"/>
  <c r="F17" i="4" l="1"/>
  <c r="F12" i="4"/>
  <c r="E14" i="4" s="1"/>
  <c r="D17" i="4"/>
  <c r="D12" i="4"/>
  <c r="E12" i="4" l="1"/>
  <c r="C14" i="4" s="1"/>
  <c r="E17" i="4"/>
  <c r="C12" i="4" l="1"/>
  <c r="B14" i="4" s="1"/>
  <c r="C17" i="4"/>
  <c r="B17" i="4" l="1"/>
  <c r="B12" i="4"/>
</calcChain>
</file>

<file path=xl/sharedStrings.xml><?xml version="1.0" encoding="utf-8"?>
<sst xmlns="http://schemas.openxmlformats.org/spreadsheetml/2006/main" count="163" uniqueCount="86">
  <si>
    <t>Activity</t>
  </si>
  <si>
    <t>Duration</t>
  </si>
  <si>
    <t>Predecessors</t>
  </si>
  <si>
    <t>---</t>
  </si>
  <si>
    <t>Early Start</t>
  </si>
  <si>
    <t>Early Finish</t>
  </si>
  <si>
    <t>Successors</t>
  </si>
  <si>
    <t>Late Start</t>
  </si>
  <si>
    <t>Late Finish</t>
  </si>
  <si>
    <t>Slack</t>
  </si>
  <si>
    <t>3,4</t>
  </si>
  <si>
    <t>3,4,5</t>
  </si>
  <si>
    <t>4,5</t>
  </si>
  <si>
    <t>6,7</t>
  </si>
  <si>
    <t>&lt;-- ES=Max(EF of PA)</t>
  </si>
  <si>
    <t>&lt;-- LF=Min(LS of SA)</t>
  </si>
  <si>
    <t>&lt;-- EF=ES+T</t>
  </si>
  <si>
    <t>&lt;-- LS=LF-T</t>
  </si>
  <si>
    <t>&lt;-- Slack=LF-EF=LS-ES</t>
  </si>
  <si>
    <t>TOC=</t>
  </si>
  <si>
    <t>&lt;-- TOC=Max(EF)</t>
  </si>
  <si>
    <t>Optimistic</t>
  </si>
  <si>
    <t>Most Likely</t>
  </si>
  <si>
    <t>Pessimistic</t>
  </si>
  <si>
    <t>E[T]</t>
  </si>
  <si>
    <t>V[T]</t>
  </si>
  <si>
    <t>CP E[T]</t>
  </si>
  <si>
    <t>CP V[T]</t>
  </si>
  <si>
    <t>Sum</t>
  </si>
  <si>
    <t>T</t>
  </si>
  <si>
    <t>P[TOC&lt;T]</t>
  </si>
  <si>
    <t>Project Time Management Lecture - CPM Example</t>
  </si>
  <si>
    <t>Project Time Management Lecture - PERT Example</t>
  </si>
  <si>
    <t>&lt;-- t1</t>
  </si>
  <si>
    <t>&lt;-- t2</t>
  </si>
  <si>
    <t>&lt;-- t3</t>
  </si>
  <si>
    <t>&lt;-- E[T]=(t1+4t2+t3)/6</t>
  </si>
  <si>
    <t>&lt;-- V[T]=[ (t3-t1)/6 ]^2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</si>
  <si>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</si>
  <si>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</si>
  <si>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</si>
  <si>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</si>
  <si>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</si>
  <si>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</si>
  <si>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</si>
  <si>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</si>
  <si>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</si>
  <si>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</si>
  <si>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</si>
  <si>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</si>
  <si>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</si>
  <si>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</si>
  <si>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C,E</t>
  </si>
  <si>
    <t>F,I,J</t>
  </si>
  <si>
    <t>H,G</t>
  </si>
  <si>
    <t>B,C</t>
  </si>
  <si>
    <t>D,H</t>
  </si>
  <si>
    <t>E,F,G</t>
  </si>
  <si>
    <t>J,M</t>
  </si>
  <si>
    <t>Project Time Management Lecture - CPM: Building a House</t>
  </si>
  <si>
    <t>Z=</t>
  </si>
  <si>
    <t>Project Cost Management Lecture - EVA Example</t>
  </si>
  <si>
    <t>Earned Value Analysis</t>
  </si>
  <si>
    <t>Jan</t>
  </si>
  <si>
    <t>Feb</t>
  </si>
  <si>
    <t>Mar</t>
  </si>
  <si>
    <t>Apr</t>
  </si>
  <si>
    <t>May</t>
  </si>
  <si>
    <t>Jun</t>
  </si>
  <si>
    <t>PV</t>
  </si>
  <si>
    <t>%</t>
  </si>
  <si>
    <t>EV</t>
  </si>
  <si>
    <t>Cum.PV</t>
  </si>
  <si>
    <t>Month</t>
  </si>
  <si>
    <t>AC</t>
  </si>
  <si>
    <t>CV</t>
  </si>
  <si>
    <t>Cost Variance, CV=EV–AC=10000–12500= –2500</t>
  </si>
  <si>
    <t>SV</t>
  </si>
  <si>
    <t>Schedule Variance, SV=EV–PV=10000–8000= +2000</t>
  </si>
  <si>
    <t>CPI</t>
  </si>
  <si>
    <t>Cost Performance Index, CPI=EV/AC=10000/12500= 0.8</t>
  </si>
  <si>
    <t>SPI</t>
  </si>
  <si>
    <t>Schedule Performance Index, SPI=EV/PV=10000/8000= 1.25</t>
  </si>
  <si>
    <t>EAC</t>
  </si>
  <si>
    <t>Estimated Cost at Completion, E[C]=TC/CPI=25000/0.8=31250</t>
  </si>
  <si>
    <t>Estimated Time at Completion, E[T]=TOC/SPI=6/1.25=4.8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</si>
</sst>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5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quotePrefix="1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quotePrefix="1" applyFont="1" applyBorder="1" applyAlignment="1">
      <alignment horizontal="center"/>
    </xf>
    <xf numFmtId="0" fontId="3" fillId="0" borderId="1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2" fillId="0" borderId="0" xfId="2" applyFont="1"/>
    <xf numFmtId="0" fontId="3" fillId="0" borderId="0" xfId="2" applyFont="1"/>
    <xf numFmtId="0" fontId="2" fillId="0" borderId="21" xfId="2" applyFont="1" applyBorder="1"/>
    <xf numFmtId="0" fontId="3" fillId="0" borderId="22" xfId="2" applyFont="1" applyBorder="1"/>
    <xf numFmtId="0" fontId="3" fillId="0" borderId="23" xfId="2" applyFont="1" applyBorder="1"/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6" xfId="2" applyFont="1" applyBorder="1"/>
    <xf numFmtId="0" fontId="3" fillId="0" borderId="0" xfId="2" applyFont="1" applyBorder="1"/>
    <xf numFmtId="0" fontId="3" fillId="0" borderId="17" xfId="2" applyFont="1" applyBorder="1"/>
    <xf numFmtId="0" fontId="3" fillId="0" borderId="26" xfId="2" applyFont="1" applyBorder="1"/>
    <xf numFmtId="0" fontId="3" fillId="0" borderId="29" xfId="2" applyFont="1" applyBorder="1"/>
    <xf numFmtId="0" fontId="3" fillId="0" borderId="42" xfId="2" applyFont="1" applyBorder="1"/>
    <xf numFmtId="0" fontId="3" fillId="0" borderId="4" xfId="2" applyFont="1" applyBorder="1"/>
    <xf numFmtId="0" fontId="3" fillId="0" borderId="30" xfId="2" applyFont="1" applyBorder="1"/>
    <xf numFmtId="0" fontId="3" fillId="0" borderId="43" xfId="2" applyFont="1" applyBorder="1"/>
    <xf numFmtId="0" fontId="3" fillId="0" borderId="2" xfId="2" applyFont="1" applyBorder="1"/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44" xfId="2" applyFont="1" applyBorder="1"/>
    <xf numFmtId="0" fontId="3" fillId="0" borderId="24" xfId="2" applyFont="1" applyBorder="1"/>
    <xf numFmtId="0" fontId="3" fillId="0" borderId="25" xfId="2" applyFont="1" applyBorder="1"/>
    <xf numFmtId="0" fontId="3" fillId="0" borderId="28" xfId="2" applyFont="1" applyBorder="1" applyAlignment="1">
      <alignment horizontal="center"/>
    </xf>
    <xf numFmtId="0" fontId="3" fillId="0" borderId="45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L18" sqref="L18"/>
    </sheetView>
  </sheetViews>
  <sheetFormatPr defaultRowHeight="15.75" x14ac:dyDescent="0.25"/>
  <cols>
    <col min="1" max="1" width="13.140625" style="2" customWidth="1"/>
    <col min="2" max="10" width="7.7109375" style="2" customWidth="1"/>
    <col min="11" max="16384" width="9.140625" style="2"/>
  </cols>
  <sheetData>
    <row r="1" spans="1:9" x14ac:dyDescent="0.25">
      <c r="A1" s="1" t="s">
        <v>31</v>
      </c>
    </row>
    <row r="3" spans="1:9" x14ac:dyDescent="0.25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</row>
    <row r="4" spans="1:9" x14ac:dyDescent="0.25">
      <c r="A4" s="5"/>
      <c r="B4" s="6"/>
      <c r="C4" s="6"/>
      <c r="D4" s="6"/>
      <c r="E4" s="6"/>
      <c r="F4" s="6"/>
      <c r="G4" s="6"/>
      <c r="H4" s="7"/>
    </row>
    <row r="5" spans="1:9" ht="16.5" thickBot="1" x14ac:dyDescent="0.3">
      <c r="A5" s="3" t="s">
        <v>2</v>
      </c>
      <c r="B5" s="8" t="s">
        <v>3</v>
      </c>
      <c r="C5" s="8" t="s">
        <v>3</v>
      </c>
      <c r="D5" s="9">
        <v>1</v>
      </c>
      <c r="E5" s="9">
        <v>2</v>
      </c>
      <c r="F5" s="9">
        <v>2</v>
      </c>
      <c r="G5" s="9" t="s">
        <v>10</v>
      </c>
      <c r="H5" s="9" t="s">
        <v>11</v>
      </c>
    </row>
    <row r="6" spans="1:9" x14ac:dyDescent="0.25">
      <c r="A6" s="10" t="s">
        <v>4</v>
      </c>
      <c r="B6" s="11">
        <v>0</v>
      </c>
      <c r="C6" s="12">
        <v>0</v>
      </c>
      <c r="D6" s="12">
        <f>B8</f>
        <v>5</v>
      </c>
      <c r="E6" s="12">
        <f>C8</f>
        <v>2</v>
      </c>
      <c r="F6" s="12">
        <f>C8</f>
        <v>2</v>
      </c>
      <c r="G6" s="12">
        <f>MAX(D8:E8)</f>
        <v>7</v>
      </c>
      <c r="H6" s="13">
        <f>MAX(D8:F8)</f>
        <v>7</v>
      </c>
      <c r="I6" s="14" t="s">
        <v>14</v>
      </c>
    </row>
    <row r="7" spans="1:9" x14ac:dyDescent="0.25">
      <c r="A7" s="10" t="s">
        <v>1</v>
      </c>
      <c r="B7" s="15">
        <v>5</v>
      </c>
      <c r="C7" s="4">
        <v>2</v>
      </c>
      <c r="D7" s="4">
        <v>2</v>
      </c>
      <c r="E7" s="4">
        <v>3</v>
      </c>
      <c r="F7" s="4">
        <v>3</v>
      </c>
      <c r="G7" s="4">
        <v>3</v>
      </c>
      <c r="H7" s="16">
        <v>1</v>
      </c>
    </row>
    <row r="8" spans="1:9" ht="16.5" thickBot="1" x14ac:dyDescent="0.3">
      <c r="A8" s="10" t="s">
        <v>5</v>
      </c>
      <c r="B8" s="17">
        <f>B6+B7</f>
        <v>5</v>
      </c>
      <c r="C8" s="18">
        <f t="shared" ref="C8:H8" si="0">C6+C7</f>
        <v>2</v>
      </c>
      <c r="D8" s="18">
        <f t="shared" si="0"/>
        <v>7</v>
      </c>
      <c r="E8" s="18">
        <f t="shared" si="0"/>
        <v>5</v>
      </c>
      <c r="F8" s="18">
        <f t="shared" si="0"/>
        <v>5</v>
      </c>
      <c r="G8" s="18">
        <f t="shared" si="0"/>
        <v>10</v>
      </c>
      <c r="H8" s="19">
        <f t="shared" si="0"/>
        <v>8</v>
      </c>
      <c r="I8" s="14" t="s">
        <v>16</v>
      </c>
    </row>
    <row r="9" spans="1:9" x14ac:dyDescent="0.25">
      <c r="A9" s="5"/>
      <c r="B9" s="6"/>
      <c r="C9" s="6"/>
      <c r="D9" s="6"/>
      <c r="E9" s="6"/>
      <c r="F9" s="6"/>
      <c r="G9" s="20" t="s">
        <v>19</v>
      </c>
      <c r="H9" s="21">
        <f>MAX(B8:H8)</f>
        <v>10</v>
      </c>
      <c r="I9" s="14" t="s">
        <v>20</v>
      </c>
    </row>
    <row r="10" spans="1:9" x14ac:dyDescent="0.25">
      <c r="A10" s="3" t="s">
        <v>0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</row>
    <row r="11" spans="1:9" ht="16.5" thickBot="1" x14ac:dyDescent="0.3">
      <c r="A11" s="5"/>
      <c r="B11" s="6"/>
      <c r="C11" s="6"/>
      <c r="D11" s="6"/>
      <c r="E11" s="6"/>
      <c r="F11" s="6"/>
      <c r="G11" s="6"/>
      <c r="H11" s="7"/>
    </row>
    <row r="12" spans="1:9" x14ac:dyDescent="0.25">
      <c r="A12" s="10" t="s">
        <v>7</v>
      </c>
      <c r="B12" s="11">
        <f>B14-B13</f>
        <v>0</v>
      </c>
      <c r="C12" s="12">
        <f t="shared" ref="C12:H12" si="1">C14-C13</f>
        <v>2</v>
      </c>
      <c r="D12" s="12">
        <f t="shared" si="1"/>
        <v>5</v>
      </c>
      <c r="E12" s="12">
        <f t="shared" si="1"/>
        <v>4</v>
      </c>
      <c r="F12" s="12">
        <f t="shared" si="1"/>
        <v>6</v>
      </c>
      <c r="G12" s="12">
        <f t="shared" si="1"/>
        <v>7</v>
      </c>
      <c r="H12" s="13">
        <f t="shared" si="1"/>
        <v>9</v>
      </c>
      <c r="I12" s="14" t="s">
        <v>17</v>
      </c>
    </row>
    <row r="13" spans="1:9" x14ac:dyDescent="0.25">
      <c r="A13" s="10" t="s">
        <v>1</v>
      </c>
      <c r="B13" s="15">
        <f t="shared" ref="B13:H13" si="2">B7</f>
        <v>5</v>
      </c>
      <c r="C13" s="4">
        <f t="shared" si="2"/>
        <v>2</v>
      </c>
      <c r="D13" s="4">
        <f t="shared" si="2"/>
        <v>2</v>
      </c>
      <c r="E13" s="4">
        <f t="shared" si="2"/>
        <v>3</v>
      </c>
      <c r="F13" s="4">
        <f t="shared" si="2"/>
        <v>3</v>
      </c>
      <c r="G13" s="4">
        <f t="shared" si="2"/>
        <v>3</v>
      </c>
      <c r="H13" s="16">
        <f t="shared" si="2"/>
        <v>1</v>
      </c>
    </row>
    <row r="14" spans="1:9" ht="16.5" thickBot="1" x14ac:dyDescent="0.3">
      <c r="A14" s="10" t="s">
        <v>8</v>
      </c>
      <c r="B14" s="17">
        <f>D12</f>
        <v>5</v>
      </c>
      <c r="C14" s="18">
        <f>MIN(E12:F12)</f>
        <v>4</v>
      </c>
      <c r="D14" s="18">
        <f>MIN(G12:H12)</f>
        <v>7</v>
      </c>
      <c r="E14" s="18">
        <f>MIN(G12:H12)</f>
        <v>7</v>
      </c>
      <c r="F14" s="18">
        <f>H12</f>
        <v>9</v>
      </c>
      <c r="G14" s="18">
        <f>H9</f>
        <v>10</v>
      </c>
      <c r="H14" s="19">
        <f>H9</f>
        <v>10</v>
      </c>
      <c r="I14" s="14" t="s">
        <v>15</v>
      </c>
    </row>
    <row r="15" spans="1:9" x14ac:dyDescent="0.25">
      <c r="A15" s="3" t="s">
        <v>6</v>
      </c>
      <c r="B15" s="22">
        <v>3</v>
      </c>
      <c r="C15" s="22" t="s">
        <v>12</v>
      </c>
      <c r="D15" s="22" t="s">
        <v>13</v>
      </c>
      <c r="E15" s="22" t="s">
        <v>13</v>
      </c>
      <c r="F15" s="22">
        <v>7</v>
      </c>
      <c r="G15" s="23" t="s">
        <v>3</v>
      </c>
      <c r="H15" s="23" t="s">
        <v>3</v>
      </c>
    </row>
    <row r="16" spans="1:9" x14ac:dyDescent="0.25">
      <c r="A16" s="5"/>
      <c r="B16" s="6"/>
      <c r="C16" s="6"/>
      <c r="D16" s="6"/>
      <c r="E16" s="6"/>
      <c r="F16" s="6"/>
      <c r="G16" s="6"/>
      <c r="H16" s="7"/>
    </row>
    <row r="17" spans="1:10" x14ac:dyDescent="0.25">
      <c r="A17" s="3" t="s">
        <v>9</v>
      </c>
      <c r="B17" s="4">
        <f>B14-B8</f>
        <v>0</v>
      </c>
      <c r="C17" s="4">
        <f t="shared" ref="C17:H17" si="3">C14-C8</f>
        <v>2</v>
      </c>
      <c r="D17" s="4">
        <f t="shared" si="3"/>
        <v>0</v>
      </c>
      <c r="E17" s="4">
        <f t="shared" si="3"/>
        <v>2</v>
      </c>
      <c r="F17" s="4">
        <f t="shared" si="3"/>
        <v>4</v>
      </c>
      <c r="G17" s="4">
        <f t="shared" si="3"/>
        <v>0</v>
      </c>
      <c r="H17" s="4">
        <f t="shared" si="3"/>
        <v>2</v>
      </c>
      <c r="I17" s="14" t="s">
        <v>18</v>
      </c>
    </row>
    <row r="18" spans="1:10" ht="16.5" thickBot="1" x14ac:dyDescent="0.3"/>
    <row r="19" spans="1:10" ht="16.5" thickTop="1" x14ac:dyDescent="0.25">
      <c r="B19" s="51"/>
      <c r="C19" s="52"/>
      <c r="D19" s="52"/>
      <c r="E19" s="52"/>
      <c r="F19" s="52"/>
      <c r="G19" s="52"/>
      <c r="H19" s="52"/>
      <c r="I19" s="52"/>
      <c r="J19" s="53"/>
    </row>
    <row r="20" spans="1:10" x14ac:dyDescent="0.25">
      <c r="A20" s="26"/>
      <c r="B20" s="54"/>
      <c r="C20" s="25"/>
      <c r="D20" s="25"/>
      <c r="E20" s="9">
        <v>3</v>
      </c>
      <c r="F20" s="48"/>
      <c r="G20" s="28"/>
      <c r="H20" s="49"/>
      <c r="I20" s="9">
        <v>7</v>
      </c>
      <c r="J20" s="55"/>
    </row>
    <row r="21" spans="1:10" x14ac:dyDescent="0.25">
      <c r="A21" s="26"/>
      <c r="B21" s="54"/>
      <c r="C21" s="9">
        <v>1</v>
      </c>
      <c r="D21" s="22"/>
      <c r="E21" s="50"/>
      <c r="F21" s="25"/>
      <c r="G21" s="25"/>
      <c r="H21" s="25"/>
      <c r="I21" s="50"/>
      <c r="J21" s="55"/>
    </row>
    <row r="22" spans="1:10" x14ac:dyDescent="0.25">
      <c r="A22" s="26"/>
      <c r="B22" s="54"/>
      <c r="C22" s="22"/>
      <c r="D22" s="25"/>
      <c r="E22" s="50"/>
      <c r="F22" s="22"/>
      <c r="G22" s="9">
        <v>6</v>
      </c>
      <c r="H22" s="25"/>
      <c r="I22" s="50"/>
      <c r="J22" s="55"/>
    </row>
    <row r="23" spans="1:10" x14ac:dyDescent="0.25">
      <c r="A23" s="26"/>
      <c r="B23" s="54"/>
      <c r="C23" s="25"/>
      <c r="D23" s="25"/>
      <c r="E23" s="22"/>
      <c r="F23" s="25"/>
      <c r="G23" s="50"/>
      <c r="H23" s="25"/>
      <c r="I23" s="50"/>
      <c r="J23" s="55"/>
    </row>
    <row r="24" spans="1:10" x14ac:dyDescent="0.25">
      <c r="A24" s="26"/>
      <c r="B24" s="54"/>
      <c r="C24" s="25"/>
      <c r="D24" s="25"/>
      <c r="E24" s="25"/>
      <c r="F24" s="25"/>
      <c r="G24" s="50"/>
      <c r="H24" s="25"/>
      <c r="I24" s="50"/>
      <c r="J24" s="55"/>
    </row>
    <row r="25" spans="1:10" x14ac:dyDescent="0.25">
      <c r="A25" s="26"/>
      <c r="B25" s="54"/>
      <c r="C25" s="25"/>
      <c r="D25" s="25"/>
      <c r="E25" s="9">
        <v>4</v>
      </c>
      <c r="F25" s="22"/>
      <c r="G25" s="50"/>
      <c r="H25" s="25"/>
      <c r="I25" s="50"/>
      <c r="J25" s="55"/>
    </row>
    <row r="26" spans="1:10" x14ac:dyDescent="0.25">
      <c r="A26" s="26"/>
      <c r="B26" s="54"/>
      <c r="C26" s="25"/>
      <c r="D26" s="25"/>
      <c r="E26" s="50"/>
      <c r="F26" s="25"/>
      <c r="G26" s="22"/>
      <c r="H26" s="25"/>
      <c r="I26" s="50"/>
      <c r="J26" s="55"/>
    </row>
    <row r="27" spans="1:10" x14ac:dyDescent="0.25">
      <c r="A27" s="26"/>
      <c r="B27" s="54"/>
      <c r="C27" s="9">
        <v>2</v>
      </c>
      <c r="D27" s="49"/>
      <c r="E27" s="50"/>
      <c r="F27" s="48"/>
      <c r="G27" s="28"/>
      <c r="H27" s="49"/>
      <c r="I27" s="50"/>
      <c r="J27" s="55"/>
    </row>
    <row r="28" spans="1:10" x14ac:dyDescent="0.25">
      <c r="A28" s="26"/>
      <c r="B28" s="54"/>
      <c r="C28" s="50"/>
      <c r="D28" s="25"/>
      <c r="E28" s="22"/>
      <c r="F28" s="25"/>
      <c r="G28" s="25"/>
      <c r="H28" s="25"/>
      <c r="I28" s="50"/>
      <c r="J28" s="55"/>
    </row>
    <row r="29" spans="1:10" x14ac:dyDescent="0.25">
      <c r="A29" s="26"/>
      <c r="B29" s="54"/>
      <c r="C29" s="50"/>
      <c r="D29" s="25"/>
      <c r="E29" s="25"/>
      <c r="F29" s="25"/>
      <c r="G29" s="25"/>
      <c r="H29" s="25"/>
      <c r="I29" s="50"/>
      <c r="J29" s="55"/>
    </row>
    <row r="30" spans="1:10" x14ac:dyDescent="0.25">
      <c r="A30" s="26"/>
      <c r="B30" s="54"/>
      <c r="C30" s="50"/>
      <c r="D30" s="49"/>
      <c r="E30" s="9">
        <v>5</v>
      </c>
      <c r="F30" s="48"/>
      <c r="G30" s="28"/>
      <c r="H30" s="49"/>
      <c r="I30" s="50"/>
      <c r="J30" s="55"/>
    </row>
    <row r="31" spans="1:10" x14ac:dyDescent="0.25">
      <c r="A31" s="26"/>
      <c r="B31" s="54"/>
      <c r="C31" s="22"/>
      <c r="D31" s="25"/>
      <c r="E31" s="22"/>
      <c r="F31" s="25"/>
      <c r="G31" s="25"/>
      <c r="H31" s="25"/>
      <c r="I31" s="22"/>
      <c r="J31" s="55"/>
    </row>
    <row r="32" spans="1:10" ht="16.5" thickBot="1" x14ac:dyDescent="0.3">
      <c r="A32" s="26"/>
      <c r="B32" s="56"/>
      <c r="C32" s="57"/>
      <c r="D32" s="57"/>
      <c r="E32" s="57"/>
      <c r="F32" s="57"/>
      <c r="G32" s="57"/>
      <c r="H32" s="57"/>
      <c r="I32" s="57"/>
      <c r="J32" s="58"/>
    </row>
    <row r="33" ht="16.5" thickTop="1" x14ac:dyDescent="0.25"/>
  </sheetData>
  <phoneticPr fontId="0" type="noConversion"/>
  <pageMargins left="0.75" right="0.75" top="1" bottom="1" header="0.5" footer="0.5"/>
  <pageSetup scale="13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E14" sqref="E14"/>
    </sheetView>
  </sheetViews>
  <sheetFormatPr defaultRowHeight="15.75" x14ac:dyDescent="0.25"/>
  <cols>
    <col min="1" max="1" width="13.140625" style="2" customWidth="1"/>
    <col min="2" max="15" width="5.7109375" style="2" customWidth="1"/>
    <col min="16" max="16384" width="9.140625" style="2"/>
  </cols>
  <sheetData>
    <row r="1" spans="1:16" x14ac:dyDescent="0.25">
      <c r="A1" s="1" t="s">
        <v>59</v>
      </c>
    </row>
    <row r="2" spans="1:16" ht="16.5" thickBot="1" x14ac:dyDescent="0.3"/>
    <row r="3" spans="1:16" x14ac:dyDescent="0.25">
      <c r="A3" s="36" t="s">
        <v>0</v>
      </c>
      <c r="B3" s="12" t="s">
        <v>38</v>
      </c>
      <c r="C3" s="12" t="s">
        <v>39</v>
      </c>
      <c r="D3" s="12" t="s">
        <v>40</v>
      </c>
      <c r="E3" s="12" t="s">
        <v>41</v>
      </c>
      <c r="F3" s="12" t="s">
        <v>42</v>
      </c>
      <c r="G3" s="12" t="s">
        <v>43</v>
      </c>
      <c r="H3" s="12" t="s">
        <v>44</v>
      </c>
      <c r="I3" s="12" t="s">
        <v>45</v>
      </c>
      <c r="J3" s="12" t="s">
        <v>46</v>
      </c>
      <c r="K3" s="12" t="s">
        <v>47</v>
      </c>
      <c r="L3" s="12" t="s">
        <v>48</v>
      </c>
      <c r="M3" s="12" t="s">
        <v>49</v>
      </c>
      <c r="N3" s="12" t="s">
        <v>50</v>
      </c>
      <c r="O3" s="13" t="s">
        <v>51</v>
      </c>
    </row>
    <row r="4" spans="1:16" x14ac:dyDescent="0.25">
      <c r="A4" s="37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8"/>
    </row>
    <row r="5" spans="1:16" ht="16.5" thickBot="1" x14ac:dyDescent="0.3">
      <c r="A5" s="39" t="s">
        <v>2</v>
      </c>
      <c r="B5" s="8" t="s">
        <v>3</v>
      </c>
      <c r="C5" s="9" t="s">
        <v>38</v>
      </c>
      <c r="D5" s="9" t="s">
        <v>38</v>
      </c>
      <c r="E5" s="9" t="s">
        <v>39</v>
      </c>
      <c r="F5" s="9" t="s">
        <v>41</v>
      </c>
      <c r="G5" s="9" t="s">
        <v>41</v>
      </c>
      <c r="H5" s="9" t="s">
        <v>41</v>
      </c>
      <c r="I5" s="9" t="s">
        <v>39</v>
      </c>
      <c r="J5" s="9" t="s">
        <v>52</v>
      </c>
      <c r="K5" s="9" t="s">
        <v>44</v>
      </c>
      <c r="L5" s="9" t="s">
        <v>53</v>
      </c>
      <c r="M5" s="9" t="s">
        <v>48</v>
      </c>
      <c r="N5" s="9" t="s">
        <v>54</v>
      </c>
      <c r="O5" s="40" t="s">
        <v>50</v>
      </c>
    </row>
    <row r="6" spans="1:16" x14ac:dyDescent="0.25">
      <c r="A6" s="41" t="s">
        <v>4</v>
      </c>
      <c r="B6" s="11">
        <v>0</v>
      </c>
      <c r="C6" s="12">
        <f>B8</f>
        <v>5</v>
      </c>
      <c r="D6" s="12">
        <f>B8</f>
        <v>5</v>
      </c>
      <c r="E6" s="12">
        <f>C8</f>
        <v>7</v>
      </c>
      <c r="F6" s="12">
        <f>E8</f>
        <v>19</v>
      </c>
      <c r="G6" s="12">
        <f>E8</f>
        <v>19</v>
      </c>
      <c r="H6" s="12">
        <f>E8</f>
        <v>19</v>
      </c>
      <c r="I6" s="12">
        <f>C8</f>
        <v>7</v>
      </c>
      <c r="J6" s="12">
        <f>MAX(D8,F8)</f>
        <v>29</v>
      </c>
      <c r="K6" s="12">
        <f>H8</f>
        <v>24</v>
      </c>
      <c r="L6" s="12">
        <f>MAX(G8,J8,K8)</f>
        <v>30</v>
      </c>
      <c r="M6" s="12">
        <f>L8</f>
        <v>33</v>
      </c>
      <c r="N6" s="12">
        <f>MAX(I8,H8)</f>
        <v>24</v>
      </c>
      <c r="O6" s="13">
        <f>N8</f>
        <v>31</v>
      </c>
      <c r="P6" s="2" t="s">
        <v>14</v>
      </c>
    </row>
    <row r="7" spans="1:16" x14ac:dyDescent="0.25">
      <c r="A7" s="41" t="s">
        <v>1</v>
      </c>
      <c r="B7" s="15">
        <v>5</v>
      </c>
      <c r="C7" s="4">
        <v>2</v>
      </c>
      <c r="D7" s="4">
        <v>6</v>
      </c>
      <c r="E7" s="4">
        <v>12</v>
      </c>
      <c r="F7" s="4">
        <v>10</v>
      </c>
      <c r="G7" s="4">
        <v>9</v>
      </c>
      <c r="H7" s="4">
        <v>5</v>
      </c>
      <c r="I7" s="4">
        <v>9</v>
      </c>
      <c r="J7" s="4">
        <v>1</v>
      </c>
      <c r="K7" s="4">
        <v>2</v>
      </c>
      <c r="L7" s="4">
        <v>3</v>
      </c>
      <c r="M7" s="4">
        <v>9</v>
      </c>
      <c r="N7" s="4">
        <v>7</v>
      </c>
      <c r="O7" s="16">
        <v>8</v>
      </c>
    </row>
    <row r="8" spans="1:16" ht="16.5" thickBot="1" x14ac:dyDescent="0.3">
      <c r="A8" s="41" t="s">
        <v>5</v>
      </c>
      <c r="B8" s="17">
        <f>B6+B7</f>
        <v>5</v>
      </c>
      <c r="C8" s="18">
        <f t="shared" ref="C8:O8" si="0">C6+C7</f>
        <v>7</v>
      </c>
      <c r="D8" s="18">
        <f t="shared" si="0"/>
        <v>11</v>
      </c>
      <c r="E8" s="18">
        <f t="shared" si="0"/>
        <v>19</v>
      </c>
      <c r="F8" s="18">
        <f t="shared" si="0"/>
        <v>29</v>
      </c>
      <c r="G8" s="18">
        <f t="shared" si="0"/>
        <v>28</v>
      </c>
      <c r="H8" s="18">
        <f t="shared" si="0"/>
        <v>24</v>
      </c>
      <c r="I8" s="18">
        <f t="shared" si="0"/>
        <v>16</v>
      </c>
      <c r="J8" s="18">
        <f t="shared" si="0"/>
        <v>30</v>
      </c>
      <c r="K8" s="18">
        <f t="shared" si="0"/>
        <v>26</v>
      </c>
      <c r="L8" s="18">
        <f t="shared" si="0"/>
        <v>33</v>
      </c>
      <c r="M8" s="18">
        <f t="shared" si="0"/>
        <v>42</v>
      </c>
      <c r="N8" s="18">
        <f t="shared" si="0"/>
        <v>31</v>
      </c>
      <c r="O8" s="19">
        <f t="shared" si="0"/>
        <v>39</v>
      </c>
      <c r="P8" s="2" t="s">
        <v>16</v>
      </c>
    </row>
    <row r="9" spans="1:16" x14ac:dyDescent="0.25">
      <c r="A9" s="37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8">
        <f>MAX(B8:O8)</f>
        <v>42</v>
      </c>
      <c r="P9" s="2" t="s">
        <v>20</v>
      </c>
    </row>
    <row r="10" spans="1:16" x14ac:dyDescent="0.25">
      <c r="A10" s="39" t="s">
        <v>0</v>
      </c>
      <c r="B10" s="4" t="str">
        <f>B3</f>
        <v>A</v>
      </c>
      <c r="C10" s="4" t="str">
        <f t="shared" ref="C10:O10" si="1">C3</f>
        <v>B</v>
      </c>
      <c r="D10" s="4" t="str">
        <f t="shared" si="1"/>
        <v>C</v>
      </c>
      <c r="E10" s="4" t="str">
        <f t="shared" si="1"/>
        <v>D</v>
      </c>
      <c r="F10" s="4" t="str">
        <f t="shared" si="1"/>
        <v>E</v>
      </c>
      <c r="G10" s="4" t="str">
        <f t="shared" si="1"/>
        <v>F</v>
      </c>
      <c r="H10" s="4" t="str">
        <f t="shared" si="1"/>
        <v>G</v>
      </c>
      <c r="I10" s="4" t="str">
        <f t="shared" si="1"/>
        <v>H</v>
      </c>
      <c r="J10" s="4" t="str">
        <f t="shared" si="1"/>
        <v>I</v>
      </c>
      <c r="K10" s="4" t="str">
        <f t="shared" si="1"/>
        <v>J</v>
      </c>
      <c r="L10" s="4" t="str">
        <f t="shared" si="1"/>
        <v>K</v>
      </c>
      <c r="M10" s="4" t="str">
        <f t="shared" si="1"/>
        <v>L</v>
      </c>
      <c r="N10" s="4" t="str">
        <f t="shared" si="1"/>
        <v>M</v>
      </c>
      <c r="O10" s="16" t="str">
        <f t="shared" si="1"/>
        <v>N</v>
      </c>
    </row>
    <row r="11" spans="1:16" ht="16.5" thickBot="1" x14ac:dyDescent="0.3">
      <c r="A11" s="3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8"/>
    </row>
    <row r="12" spans="1:16" x14ac:dyDescent="0.25">
      <c r="A12" s="41" t="s">
        <v>7</v>
      </c>
      <c r="B12" s="11">
        <f t="shared" ref="B12:N12" si="2">B14-B13</f>
        <v>0</v>
      </c>
      <c r="C12" s="12">
        <f t="shared" si="2"/>
        <v>5</v>
      </c>
      <c r="D12" s="12">
        <f t="shared" si="2"/>
        <v>23</v>
      </c>
      <c r="E12" s="12">
        <f t="shared" si="2"/>
        <v>7</v>
      </c>
      <c r="F12" s="12">
        <f t="shared" si="2"/>
        <v>19</v>
      </c>
      <c r="G12" s="12">
        <f t="shared" si="2"/>
        <v>21</v>
      </c>
      <c r="H12" s="12">
        <f t="shared" si="2"/>
        <v>22</v>
      </c>
      <c r="I12" s="12">
        <f t="shared" si="2"/>
        <v>18</v>
      </c>
      <c r="J12" s="12">
        <f t="shared" si="2"/>
        <v>29</v>
      </c>
      <c r="K12" s="12">
        <f t="shared" si="2"/>
        <v>28</v>
      </c>
      <c r="L12" s="12">
        <f t="shared" si="2"/>
        <v>30</v>
      </c>
      <c r="M12" s="12">
        <f t="shared" si="2"/>
        <v>33</v>
      </c>
      <c r="N12" s="12">
        <f t="shared" si="2"/>
        <v>27</v>
      </c>
      <c r="O12" s="13">
        <f>O14-O13</f>
        <v>34</v>
      </c>
      <c r="P12" s="2" t="s">
        <v>17</v>
      </c>
    </row>
    <row r="13" spans="1:16" x14ac:dyDescent="0.25">
      <c r="A13" s="41" t="s">
        <v>1</v>
      </c>
      <c r="B13" s="15">
        <f>B7</f>
        <v>5</v>
      </c>
      <c r="C13" s="4">
        <f t="shared" ref="C13:O13" si="3">C7</f>
        <v>2</v>
      </c>
      <c r="D13" s="4">
        <f t="shared" si="3"/>
        <v>6</v>
      </c>
      <c r="E13" s="4">
        <f t="shared" si="3"/>
        <v>12</v>
      </c>
      <c r="F13" s="4">
        <f t="shared" si="3"/>
        <v>10</v>
      </c>
      <c r="G13" s="4">
        <f t="shared" si="3"/>
        <v>9</v>
      </c>
      <c r="H13" s="4">
        <f t="shared" si="3"/>
        <v>5</v>
      </c>
      <c r="I13" s="4">
        <f t="shared" si="3"/>
        <v>9</v>
      </c>
      <c r="J13" s="4">
        <f t="shared" si="3"/>
        <v>1</v>
      </c>
      <c r="K13" s="4">
        <f t="shared" si="3"/>
        <v>2</v>
      </c>
      <c r="L13" s="4">
        <f t="shared" si="3"/>
        <v>3</v>
      </c>
      <c r="M13" s="4">
        <f t="shared" si="3"/>
        <v>9</v>
      </c>
      <c r="N13" s="4">
        <f t="shared" si="3"/>
        <v>7</v>
      </c>
      <c r="O13" s="16">
        <f t="shared" si="3"/>
        <v>8</v>
      </c>
    </row>
    <row r="14" spans="1:16" ht="16.5" thickBot="1" x14ac:dyDescent="0.3">
      <c r="A14" s="41" t="s">
        <v>8</v>
      </c>
      <c r="B14" s="17">
        <f>MIN(C12:D12)</f>
        <v>5</v>
      </c>
      <c r="C14" s="18">
        <f>MIN(E12,I12)</f>
        <v>7</v>
      </c>
      <c r="D14" s="18">
        <f>J12</f>
        <v>29</v>
      </c>
      <c r="E14" s="18">
        <f>MIN(F12:H12)</f>
        <v>19</v>
      </c>
      <c r="F14" s="18">
        <f>J12</f>
        <v>29</v>
      </c>
      <c r="G14" s="18">
        <f>L12</f>
        <v>30</v>
      </c>
      <c r="H14" s="18">
        <f>MIN(K12,N12)</f>
        <v>27</v>
      </c>
      <c r="I14" s="18">
        <f>N12</f>
        <v>27</v>
      </c>
      <c r="J14" s="18">
        <f>L12</f>
        <v>30</v>
      </c>
      <c r="K14" s="18">
        <f>L12</f>
        <v>30</v>
      </c>
      <c r="L14" s="18">
        <f>M12</f>
        <v>33</v>
      </c>
      <c r="M14" s="18">
        <f>O9</f>
        <v>42</v>
      </c>
      <c r="N14" s="18">
        <f>O12</f>
        <v>34</v>
      </c>
      <c r="O14" s="19">
        <f>O9</f>
        <v>42</v>
      </c>
      <c r="P14" s="2" t="s">
        <v>15</v>
      </c>
    </row>
    <row r="15" spans="1:16" x14ac:dyDescent="0.25">
      <c r="A15" s="39" t="s">
        <v>6</v>
      </c>
      <c r="B15" s="22" t="s">
        <v>55</v>
      </c>
      <c r="C15" s="22" t="s">
        <v>56</v>
      </c>
      <c r="D15" s="22" t="s">
        <v>46</v>
      </c>
      <c r="E15" s="22" t="s">
        <v>57</v>
      </c>
      <c r="F15" s="22" t="s">
        <v>46</v>
      </c>
      <c r="G15" s="22" t="s">
        <v>48</v>
      </c>
      <c r="H15" s="22" t="s">
        <v>58</v>
      </c>
      <c r="I15" s="22" t="s">
        <v>50</v>
      </c>
      <c r="J15" s="22" t="s">
        <v>48</v>
      </c>
      <c r="K15" s="22" t="s">
        <v>48</v>
      </c>
      <c r="L15" s="22" t="s">
        <v>49</v>
      </c>
      <c r="M15" s="23" t="s">
        <v>3</v>
      </c>
      <c r="N15" s="22" t="s">
        <v>51</v>
      </c>
      <c r="O15" s="42" t="s">
        <v>3</v>
      </c>
    </row>
    <row r="16" spans="1:16" x14ac:dyDescent="0.25">
      <c r="A16" s="3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8"/>
    </row>
    <row r="17" spans="1:16" ht="16.5" thickBot="1" x14ac:dyDescent="0.3">
      <c r="A17" s="43" t="s">
        <v>9</v>
      </c>
      <c r="B17" s="18">
        <f>B14-B8</f>
        <v>0</v>
      </c>
      <c r="C17" s="18">
        <f t="shared" ref="C17:O17" si="4">C14-C8</f>
        <v>0</v>
      </c>
      <c r="D17" s="18">
        <f t="shared" si="4"/>
        <v>18</v>
      </c>
      <c r="E17" s="18">
        <f t="shared" si="4"/>
        <v>0</v>
      </c>
      <c r="F17" s="18">
        <f t="shared" si="4"/>
        <v>0</v>
      </c>
      <c r="G17" s="18">
        <f t="shared" si="4"/>
        <v>2</v>
      </c>
      <c r="H17" s="18">
        <f t="shared" si="4"/>
        <v>3</v>
      </c>
      <c r="I17" s="18">
        <f t="shared" si="4"/>
        <v>11</v>
      </c>
      <c r="J17" s="18">
        <f t="shared" si="4"/>
        <v>0</v>
      </c>
      <c r="K17" s="18">
        <f t="shared" si="4"/>
        <v>4</v>
      </c>
      <c r="L17" s="18">
        <f t="shared" si="4"/>
        <v>0</v>
      </c>
      <c r="M17" s="18">
        <f t="shared" si="4"/>
        <v>0</v>
      </c>
      <c r="N17" s="18">
        <f t="shared" si="4"/>
        <v>3</v>
      </c>
      <c r="O17" s="19">
        <f t="shared" si="4"/>
        <v>3</v>
      </c>
      <c r="P17" s="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L17" sqref="L17"/>
    </sheetView>
  </sheetViews>
  <sheetFormatPr defaultRowHeight="15.75" x14ac:dyDescent="0.25"/>
  <cols>
    <col min="1" max="1" width="13" style="2" customWidth="1"/>
    <col min="2" max="8" width="9.5703125" style="2" bestFit="1" customWidth="1"/>
    <col min="9" max="16384" width="9.140625" style="2"/>
  </cols>
  <sheetData>
    <row r="1" spans="1:9" x14ac:dyDescent="0.25">
      <c r="A1" s="1" t="s">
        <v>32</v>
      </c>
    </row>
    <row r="3" spans="1:9" ht="16.5" thickBot="1" x14ac:dyDescent="0.3">
      <c r="A3" s="3" t="s">
        <v>0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</row>
    <row r="4" spans="1:9" x14ac:dyDescent="0.25">
      <c r="A4" s="10" t="s">
        <v>21</v>
      </c>
      <c r="B4" s="11">
        <v>4.0999999999999996</v>
      </c>
      <c r="C4" s="12">
        <v>1.4</v>
      </c>
      <c r="D4" s="12">
        <v>0.8</v>
      </c>
      <c r="E4" s="12">
        <v>2.1</v>
      </c>
      <c r="F4" s="12">
        <v>0.6</v>
      </c>
      <c r="G4" s="12">
        <v>1.2</v>
      </c>
      <c r="H4" s="13">
        <v>1</v>
      </c>
      <c r="I4" s="14" t="s">
        <v>33</v>
      </c>
    </row>
    <row r="5" spans="1:9" x14ac:dyDescent="0.25">
      <c r="A5" s="10" t="s">
        <v>22</v>
      </c>
      <c r="B5" s="15">
        <v>5</v>
      </c>
      <c r="C5" s="4">
        <v>2</v>
      </c>
      <c r="D5" s="4">
        <v>2</v>
      </c>
      <c r="E5" s="4">
        <v>3</v>
      </c>
      <c r="F5" s="4">
        <v>3</v>
      </c>
      <c r="G5" s="4">
        <v>3</v>
      </c>
      <c r="H5" s="16">
        <v>1</v>
      </c>
      <c r="I5" s="14" t="s">
        <v>34</v>
      </c>
    </row>
    <row r="6" spans="1:9" ht="16.5" thickBot="1" x14ac:dyDescent="0.3">
      <c r="A6" s="10" t="s">
        <v>23</v>
      </c>
      <c r="B6" s="17">
        <v>7.1</v>
      </c>
      <c r="C6" s="18">
        <v>3.2</v>
      </c>
      <c r="D6" s="18">
        <v>6.8</v>
      </c>
      <c r="E6" s="18">
        <v>4.5</v>
      </c>
      <c r="F6" s="18">
        <v>4.2</v>
      </c>
      <c r="G6" s="18">
        <v>7.2</v>
      </c>
      <c r="H6" s="19">
        <v>1</v>
      </c>
      <c r="I6" s="14" t="s">
        <v>35</v>
      </c>
    </row>
    <row r="7" spans="1:9" x14ac:dyDescent="0.25">
      <c r="A7" s="10" t="s">
        <v>24</v>
      </c>
      <c r="B7" s="11">
        <f>(B4+4*B5+B6)/6</f>
        <v>5.2</v>
      </c>
      <c r="C7" s="12">
        <f t="shared" ref="C7:H7" si="0">(C4+4*C5+C6)/6</f>
        <v>2.1</v>
      </c>
      <c r="D7" s="12">
        <f t="shared" si="0"/>
        <v>2.6</v>
      </c>
      <c r="E7" s="12">
        <f t="shared" si="0"/>
        <v>3.1</v>
      </c>
      <c r="F7" s="12">
        <f t="shared" si="0"/>
        <v>2.8000000000000003</v>
      </c>
      <c r="G7" s="12">
        <f t="shared" si="0"/>
        <v>3.4</v>
      </c>
      <c r="H7" s="13">
        <f t="shared" si="0"/>
        <v>1</v>
      </c>
      <c r="I7" s="14" t="s">
        <v>36</v>
      </c>
    </row>
    <row r="8" spans="1:9" ht="16.5" thickBot="1" x14ac:dyDescent="0.3">
      <c r="A8" s="10" t="s">
        <v>25</v>
      </c>
      <c r="B8" s="17">
        <f>((B6-B4)/6)^2</f>
        <v>0.25</v>
      </c>
      <c r="C8" s="18">
        <f t="shared" ref="C8:H8" si="1">((C6-C4)/6)^2</f>
        <v>9.0000000000000024E-2</v>
      </c>
      <c r="D8" s="18">
        <f t="shared" si="1"/>
        <v>1</v>
      </c>
      <c r="E8" s="18">
        <f t="shared" si="1"/>
        <v>0.15999999999999998</v>
      </c>
      <c r="F8" s="18">
        <f t="shared" si="1"/>
        <v>0.36</v>
      </c>
      <c r="G8" s="18">
        <f t="shared" si="1"/>
        <v>1</v>
      </c>
      <c r="H8" s="19">
        <f t="shared" si="1"/>
        <v>0</v>
      </c>
      <c r="I8" s="14" t="s">
        <v>37</v>
      </c>
    </row>
    <row r="9" spans="1:9" x14ac:dyDescent="0.25">
      <c r="A9" s="24"/>
      <c r="B9" s="25"/>
      <c r="C9" s="25"/>
      <c r="D9" s="25"/>
      <c r="E9" s="25"/>
      <c r="F9" s="25"/>
      <c r="G9" s="25"/>
      <c r="H9" s="25"/>
    </row>
    <row r="10" spans="1:9" x14ac:dyDescent="0.25">
      <c r="A10" s="3" t="s">
        <v>0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</row>
    <row r="11" spans="1:9" x14ac:dyDescent="0.25">
      <c r="A11" s="33"/>
      <c r="B11" s="26"/>
      <c r="C11" s="26"/>
      <c r="D11" s="26"/>
      <c r="E11" s="26"/>
      <c r="F11" s="26"/>
      <c r="G11" s="26"/>
      <c r="H11" s="26"/>
    </row>
    <row r="12" spans="1:9" ht="16.5" thickBot="1" x14ac:dyDescent="0.3">
      <c r="A12" s="3" t="s">
        <v>2</v>
      </c>
      <c r="B12" s="8" t="s">
        <v>3</v>
      </c>
      <c r="C12" s="8" t="s">
        <v>3</v>
      </c>
      <c r="D12" s="9">
        <v>1</v>
      </c>
      <c r="E12" s="9">
        <v>2</v>
      </c>
      <c r="F12" s="9">
        <v>2</v>
      </c>
      <c r="G12" s="9" t="s">
        <v>10</v>
      </c>
      <c r="H12" s="9" t="s">
        <v>11</v>
      </c>
    </row>
    <row r="13" spans="1:9" x14ac:dyDescent="0.25">
      <c r="A13" s="10" t="s">
        <v>4</v>
      </c>
      <c r="B13" s="11">
        <v>0</v>
      </c>
      <c r="C13" s="12">
        <v>0</v>
      </c>
      <c r="D13" s="12">
        <f>B15</f>
        <v>5.2</v>
      </c>
      <c r="E13" s="12">
        <f>C15</f>
        <v>2.1</v>
      </c>
      <c r="F13" s="12">
        <f>C15</f>
        <v>2.1</v>
      </c>
      <c r="G13" s="12">
        <f>MAX(D15:E15)</f>
        <v>7.8000000000000007</v>
      </c>
      <c r="H13" s="13">
        <f>MAX(D15:F15)</f>
        <v>7.8000000000000007</v>
      </c>
      <c r="I13" s="14" t="s">
        <v>14</v>
      </c>
    </row>
    <row r="14" spans="1:9" x14ac:dyDescent="0.25">
      <c r="A14" s="10" t="s">
        <v>1</v>
      </c>
      <c r="B14" s="15">
        <f>B7</f>
        <v>5.2</v>
      </c>
      <c r="C14" s="4">
        <f t="shared" ref="C14:H14" si="2">C7</f>
        <v>2.1</v>
      </c>
      <c r="D14" s="4">
        <f t="shared" si="2"/>
        <v>2.6</v>
      </c>
      <c r="E14" s="4">
        <f t="shared" si="2"/>
        <v>3.1</v>
      </c>
      <c r="F14" s="4">
        <f t="shared" si="2"/>
        <v>2.8000000000000003</v>
      </c>
      <c r="G14" s="4">
        <f t="shared" si="2"/>
        <v>3.4</v>
      </c>
      <c r="H14" s="16">
        <f t="shared" si="2"/>
        <v>1</v>
      </c>
    </row>
    <row r="15" spans="1:9" ht="16.5" thickBot="1" x14ac:dyDescent="0.3">
      <c r="A15" s="10" t="s">
        <v>5</v>
      </c>
      <c r="B15" s="17">
        <f>B13+B14</f>
        <v>5.2</v>
      </c>
      <c r="C15" s="18">
        <f t="shared" ref="C15:H15" si="3">C13+C14</f>
        <v>2.1</v>
      </c>
      <c r="D15" s="18">
        <f t="shared" si="3"/>
        <v>7.8000000000000007</v>
      </c>
      <c r="E15" s="18">
        <f t="shared" si="3"/>
        <v>5.2</v>
      </c>
      <c r="F15" s="18">
        <f t="shared" si="3"/>
        <v>4.9000000000000004</v>
      </c>
      <c r="G15" s="18">
        <f t="shared" si="3"/>
        <v>11.200000000000001</v>
      </c>
      <c r="H15" s="19">
        <f t="shared" si="3"/>
        <v>8.8000000000000007</v>
      </c>
      <c r="I15" s="14" t="s">
        <v>16</v>
      </c>
    </row>
    <row r="16" spans="1:9" x14ac:dyDescent="0.25">
      <c r="A16" s="32"/>
      <c r="B16" s="25"/>
      <c r="C16" s="25"/>
      <c r="D16" s="25"/>
      <c r="E16" s="25"/>
      <c r="F16" s="25"/>
      <c r="G16" s="35" t="s">
        <v>19</v>
      </c>
      <c r="H16" s="26">
        <f>MAX(B15:H15)</f>
        <v>11.200000000000001</v>
      </c>
      <c r="I16" s="14" t="s">
        <v>20</v>
      </c>
    </row>
    <row r="17" spans="1:10" x14ac:dyDescent="0.25">
      <c r="A17" s="3" t="s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</row>
    <row r="18" spans="1:10" ht="16.5" thickBot="1" x14ac:dyDescent="0.3">
      <c r="A18" s="32"/>
      <c r="B18" s="25"/>
      <c r="C18" s="25"/>
      <c r="D18" s="25"/>
      <c r="E18" s="25"/>
      <c r="F18" s="25"/>
      <c r="G18" s="25"/>
      <c r="H18" s="27"/>
    </row>
    <row r="19" spans="1:10" x14ac:dyDescent="0.25">
      <c r="A19" s="10" t="s">
        <v>7</v>
      </c>
      <c r="B19" s="11">
        <f>B21-B20</f>
        <v>0</v>
      </c>
      <c r="C19" s="12">
        <f t="shared" ref="C19:H19" si="4">C21-C20</f>
        <v>2.600000000000001</v>
      </c>
      <c r="D19" s="12">
        <f t="shared" si="4"/>
        <v>5.2000000000000011</v>
      </c>
      <c r="E19" s="12">
        <f t="shared" si="4"/>
        <v>4.7000000000000011</v>
      </c>
      <c r="F19" s="12">
        <f t="shared" si="4"/>
        <v>7.4</v>
      </c>
      <c r="G19" s="12">
        <f t="shared" si="4"/>
        <v>7.8000000000000007</v>
      </c>
      <c r="H19" s="13">
        <f t="shared" si="4"/>
        <v>10.200000000000001</v>
      </c>
      <c r="I19" s="14" t="s">
        <v>17</v>
      </c>
    </row>
    <row r="20" spans="1:10" x14ac:dyDescent="0.25">
      <c r="A20" s="10" t="s">
        <v>1</v>
      </c>
      <c r="B20" s="15">
        <f t="shared" ref="B20:H20" si="5">B14</f>
        <v>5.2</v>
      </c>
      <c r="C20" s="4">
        <f t="shared" si="5"/>
        <v>2.1</v>
      </c>
      <c r="D20" s="4">
        <f t="shared" si="5"/>
        <v>2.6</v>
      </c>
      <c r="E20" s="4">
        <f t="shared" si="5"/>
        <v>3.1</v>
      </c>
      <c r="F20" s="4">
        <f t="shared" si="5"/>
        <v>2.8000000000000003</v>
      </c>
      <c r="G20" s="4">
        <f t="shared" si="5"/>
        <v>3.4</v>
      </c>
      <c r="H20" s="16">
        <f t="shared" si="5"/>
        <v>1</v>
      </c>
    </row>
    <row r="21" spans="1:10" ht="16.5" thickBot="1" x14ac:dyDescent="0.3">
      <c r="A21" s="10" t="s">
        <v>8</v>
      </c>
      <c r="B21" s="17">
        <f>D19</f>
        <v>5.2000000000000011</v>
      </c>
      <c r="C21" s="18">
        <f>MIN(E19:F19)</f>
        <v>4.7000000000000011</v>
      </c>
      <c r="D21" s="18">
        <f>MIN(G19:H19)</f>
        <v>7.8000000000000007</v>
      </c>
      <c r="E21" s="18">
        <f>MIN(G19:H19)</f>
        <v>7.8000000000000007</v>
      </c>
      <c r="F21" s="18">
        <f>H19</f>
        <v>10.200000000000001</v>
      </c>
      <c r="G21" s="18">
        <f>H16</f>
        <v>11.200000000000001</v>
      </c>
      <c r="H21" s="19">
        <f>H16</f>
        <v>11.200000000000001</v>
      </c>
      <c r="I21" s="14" t="s">
        <v>15</v>
      </c>
    </row>
    <row r="22" spans="1:10" x14ac:dyDescent="0.25">
      <c r="A22" s="3" t="s">
        <v>6</v>
      </c>
      <c r="B22" s="22">
        <v>3</v>
      </c>
      <c r="C22" s="22" t="s">
        <v>12</v>
      </c>
      <c r="D22" s="22" t="s">
        <v>13</v>
      </c>
      <c r="E22" s="22" t="s">
        <v>13</v>
      </c>
      <c r="F22" s="22">
        <v>7</v>
      </c>
      <c r="G22" s="23" t="s">
        <v>3</v>
      </c>
      <c r="H22" s="23" t="s">
        <v>3</v>
      </c>
    </row>
    <row r="23" spans="1:10" x14ac:dyDescent="0.25">
      <c r="A23" s="32"/>
      <c r="B23" s="25"/>
      <c r="C23" s="25"/>
      <c r="D23" s="25"/>
      <c r="E23" s="25"/>
      <c r="F23" s="25"/>
      <c r="G23" s="25"/>
      <c r="H23" s="27"/>
    </row>
    <row r="24" spans="1:10" x14ac:dyDescent="0.25">
      <c r="A24" s="3" t="s">
        <v>9</v>
      </c>
      <c r="B24" s="4">
        <f>B21-B15</f>
        <v>0</v>
      </c>
      <c r="C24" s="4">
        <f t="shared" ref="C24:H24" si="6">C21-C15</f>
        <v>2.600000000000001</v>
      </c>
      <c r="D24" s="4">
        <f t="shared" si="6"/>
        <v>0</v>
      </c>
      <c r="E24" s="4">
        <f t="shared" si="6"/>
        <v>2.6000000000000005</v>
      </c>
      <c r="F24" s="4">
        <f t="shared" si="6"/>
        <v>5.3000000000000007</v>
      </c>
      <c r="G24" s="4">
        <f t="shared" si="6"/>
        <v>0</v>
      </c>
      <c r="H24" s="4">
        <f t="shared" si="6"/>
        <v>2.4000000000000004</v>
      </c>
      <c r="I24" s="14" t="s">
        <v>18</v>
      </c>
    </row>
    <row r="25" spans="1:10" ht="16.5" thickBot="1" x14ac:dyDescent="0.3">
      <c r="A25" s="33"/>
      <c r="B25" s="26"/>
      <c r="C25" s="26"/>
      <c r="D25" s="26"/>
      <c r="E25" s="26"/>
      <c r="F25" s="26"/>
      <c r="G25" s="26"/>
      <c r="H25" s="26"/>
      <c r="I25" s="28" t="s">
        <v>28</v>
      </c>
      <c r="J25" s="26"/>
    </row>
    <row r="26" spans="1:10" x14ac:dyDescent="0.25">
      <c r="A26" s="34" t="s">
        <v>26</v>
      </c>
      <c r="B26" s="11">
        <f>B7</f>
        <v>5.2</v>
      </c>
      <c r="C26" s="12"/>
      <c r="D26" s="12">
        <f>D7</f>
        <v>2.6</v>
      </c>
      <c r="E26" s="12"/>
      <c r="F26" s="12"/>
      <c r="G26" s="12">
        <f>G7</f>
        <v>3.4</v>
      </c>
      <c r="H26" s="13"/>
      <c r="I26" s="25">
        <f>SUM(B26:H26)</f>
        <v>11.200000000000001</v>
      </c>
      <c r="J26" s="26"/>
    </row>
    <row r="27" spans="1:10" ht="16.5" thickBot="1" x14ac:dyDescent="0.3">
      <c r="A27" s="10" t="s">
        <v>27</v>
      </c>
      <c r="B27" s="17">
        <f>B8</f>
        <v>0.25</v>
      </c>
      <c r="C27" s="18"/>
      <c r="D27" s="18">
        <f>D8</f>
        <v>1</v>
      </c>
      <c r="E27" s="18"/>
      <c r="F27" s="18"/>
      <c r="G27" s="18">
        <f>G8</f>
        <v>1</v>
      </c>
      <c r="H27" s="19"/>
      <c r="I27" s="25">
        <f>SUM(B27:H27)</f>
        <v>2.25</v>
      </c>
      <c r="J27" s="26"/>
    </row>
    <row r="28" spans="1:10" ht="16.5" thickBot="1" x14ac:dyDescent="0.3">
      <c r="A28" s="33"/>
      <c r="B28" s="26"/>
      <c r="C28" s="26"/>
      <c r="D28" s="26"/>
      <c r="E28" s="26"/>
      <c r="F28" s="26"/>
      <c r="G28" s="26"/>
      <c r="H28" s="26"/>
    </row>
    <row r="29" spans="1:10" x14ac:dyDescent="0.25">
      <c r="A29" s="34" t="s">
        <v>29</v>
      </c>
      <c r="B29" s="11">
        <v>9</v>
      </c>
      <c r="C29" s="12">
        <v>10</v>
      </c>
      <c r="D29" s="12">
        <v>11</v>
      </c>
      <c r="E29" s="12">
        <v>12</v>
      </c>
      <c r="F29" s="12">
        <v>13</v>
      </c>
      <c r="G29" s="12">
        <v>14</v>
      </c>
      <c r="H29" s="13">
        <v>15</v>
      </c>
    </row>
    <row r="30" spans="1:10" x14ac:dyDescent="0.25">
      <c r="A30" s="10" t="s">
        <v>60</v>
      </c>
      <c r="B30" s="45">
        <f>(B29-I26)/SQRT(I27)</f>
        <v>-1.4666666666666675</v>
      </c>
      <c r="C30" s="44">
        <f>(C29-I26)/SQRT(I27)</f>
        <v>-0.80000000000000071</v>
      </c>
      <c r="D30" s="44">
        <f>(D29-I26)/SQRT(I27)</f>
        <v>-0.13333333333333405</v>
      </c>
      <c r="E30" s="44">
        <f>(E29-I26)/SQRT(I27)</f>
        <v>0.53333333333333266</v>
      </c>
      <c r="F30" s="44">
        <f>(F29-I26)/SQRT(I27)</f>
        <v>1.1999999999999993</v>
      </c>
      <c r="G30" s="44">
        <f>(G29-I26)/SQRT(I27)</f>
        <v>1.866666666666666</v>
      </c>
      <c r="H30" s="46">
        <f>(H29-I26)/SQRT(I27)</f>
        <v>2.5333333333333328</v>
      </c>
    </row>
    <row r="31" spans="1:10" ht="16.5" thickBot="1" x14ac:dyDescent="0.3">
      <c r="A31" s="10" t="s">
        <v>30</v>
      </c>
      <c r="B31" s="29">
        <f>NORMSDIST(B30)</f>
        <v>7.1233377413985999E-2</v>
      </c>
      <c r="C31" s="30">
        <f t="shared" ref="C31:H31" si="7">NORMSDIST(C30)</f>
        <v>0.21185539858339644</v>
      </c>
      <c r="D31" s="30">
        <f t="shared" si="7"/>
        <v>0.44696488337638568</v>
      </c>
      <c r="E31" s="30">
        <f t="shared" si="7"/>
        <v>0.70309857139614862</v>
      </c>
      <c r="F31" s="30">
        <f t="shared" si="7"/>
        <v>0.88493032977829156</v>
      </c>
      <c r="G31" s="30">
        <f t="shared" si="7"/>
        <v>0.9690259242932594</v>
      </c>
      <c r="H31" s="31">
        <f t="shared" si="7"/>
        <v>0.99435082724443935</v>
      </c>
    </row>
    <row r="32" spans="1:10" ht="16.5" thickBot="1" x14ac:dyDescent="0.3">
      <c r="A32" s="33"/>
    </row>
    <row r="33" spans="2:10" ht="16.5" thickTop="1" x14ac:dyDescent="0.25">
      <c r="B33" s="51"/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54"/>
      <c r="C34" s="26"/>
      <c r="D34" s="26"/>
      <c r="E34" s="9">
        <v>3</v>
      </c>
      <c r="F34" s="28"/>
      <c r="G34" s="28"/>
      <c r="H34" s="49"/>
      <c r="I34" s="47">
        <v>7</v>
      </c>
      <c r="J34" s="55"/>
    </row>
    <row r="35" spans="2:10" x14ac:dyDescent="0.25">
      <c r="B35" s="54"/>
      <c r="C35" s="9">
        <v>1</v>
      </c>
      <c r="D35" s="49"/>
      <c r="E35" s="27"/>
      <c r="F35" s="26"/>
      <c r="G35" s="26"/>
      <c r="H35" s="26"/>
      <c r="I35" s="50"/>
      <c r="J35" s="55"/>
    </row>
    <row r="36" spans="2:10" x14ac:dyDescent="0.25">
      <c r="B36" s="54"/>
      <c r="C36" s="22"/>
      <c r="D36" s="26"/>
      <c r="E36" s="50"/>
      <c r="F36" s="49"/>
      <c r="G36" s="47">
        <v>6</v>
      </c>
      <c r="H36" s="26"/>
      <c r="I36" s="50"/>
      <c r="J36" s="55"/>
    </row>
    <row r="37" spans="2:10" x14ac:dyDescent="0.25">
      <c r="B37" s="54"/>
      <c r="C37" s="26"/>
      <c r="D37" s="26"/>
      <c r="E37" s="22"/>
      <c r="F37" s="26"/>
      <c r="G37" s="50"/>
      <c r="H37" s="26"/>
      <c r="I37" s="50"/>
      <c r="J37" s="55"/>
    </row>
    <row r="38" spans="2:10" x14ac:dyDescent="0.25">
      <c r="B38" s="54"/>
      <c r="C38" s="26"/>
      <c r="D38" s="26"/>
      <c r="E38" s="26"/>
      <c r="F38" s="26"/>
      <c r="G38" s="50"/>
      <c r="H38" s="26"/>
      <c r="I38" s="50"/>
      <c r="J38" s="55"/>
    </row>
    <row r="39" spans="2:10" x14ac:dyDescent="0.25">
      <c r="B39" s="54"/>
      <c r="C39" s="26"/>
      <c r="D39" s="26"/>
      <c r="E39" s="9">
        <v>4</v>
      </c>
      <c r="F39" s="49"/>
      <c r="G39" s="27"/>
      <c r="H39" s="26"/>
      <c r="I39" s="50"/>
      <c r="J39" s="55"/>
    </row>
    <row r="40" spans="2:10" x14ac:dyDescent="0.25">
      <c r="B40" s="54"/>
      <c r="C40" s="26"/>
      <c r="D40" s="26"/>
      <c r="E40" s="50"/>
      <c r="F40" s="26"/>
      <c r="G40" s="22"/>
      <c r="H40" s="26"/>
      <c r="I40" s="50"/>
      <c r="J40" s="55"/>
    </row>
    <row r="41" spans="2:10" x14ac:dyDescent="0.25">
      <c r="B41" s="54"/>
      <c r="C41" s="9">
        <v>2</v>
      </c>
      <c r="D41" s="49"/>
      <c r="E41" s="27"/>
      <c r="F41" s="28"/>
      <c r="G41" s="28"/>
      <c r="H41" s="49"/>
      <c r="I41" s="27"/>
      <c r="J41" s="55"/>
    </row>
    <row r="42" spans="2:10" x14ac:dyDescent="0.25">
      <c r="B42" s="54"/>
      <c r="C42" s="50"/>
      <c r="D42" s="26"/>
      <c r="E42" s="22"/>
      <c r="F42" s="26"/>
      <c r="G42" s="26"/>
      <c r="H42" s="26"/>
      <c r="I42" s="50"/>
      <c r="J42" s="55"/>
    </row>
    <row r="43" spans="2:10" x14ac:dyDescent="0.25">
      <c r="B43" s="54"/>
      <c r="C43" s="50"/>
      <c r="D43" s="26"/>
      <c r="E43" s="26"/>
      <c r="F43" s="26"/>
      <c r="G43" s="26"/>
      <c r="H43" s="26"/>
      <c r="I43" s="50"/>
      <c r="J43" s="55"/>
    </row>
    <row r="44" spans="2:10" x14ac:dyDescent="0.25">
      <c r="B44" s="54"/>
      <c r="C44" s="50"/>
      <c r="D44" s="49"/>
      <c r="E44" s="47">
        <v>5</v>
      </c>
      <c r="F44" s="28"/>
      <c r="G44" s="28"/>
      <c r="H44" s="49"/>
      <c r="I44" s="27"/>
      <c r="J44" s="55"/>
    </row>
    <row r="45" spans="2:10" x14ac:dyDescent="0.25">
      <c r="B45" s="54"/>
      <c r="C45" s="22"/>
      <c r="D45" s="26"/>
      <c r="E45" s="22"/>
      <c r="F45" s="26"/>
      <c r="G45" s="26"/>
      <c r="H45" s="26"/>
      <c r="I45" s="22"/>
      <c r="J45" s="55"/>
    </row>
    <row r="46" spans="2:10" ht="16.5" thickBot="1" x14ac:dyDescent="0.3">
      <c r="B46" s="56"/>
      <c r="C46" s="57"/>
      <c r="D46" s="57"/>
      <c r="E46" s="57"/>
      <c r="F46" s="57"/>
      <c r="G46" s="57"/>
      <c r="H46" s="57"/>
      <c r="I46" s="57"/>
      <c r="J46" s="58"/>
    </row>
    <row r="47" spans="2:10" ht="16.5" thickTop="1" x14ac:dyDescent="0.25"/>
  </sheetData>
  <phoneticPr fontId="0" type="noConversion"/>
  <pageMargins left="0.75" right="0.75" top="1" bottom="1" header="0.5" footer="0.5"/>
  <pageSetup scale="115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M23" sqref="M23"/>
    </sheetView>
  </sheetViews>
  <sheetFormatPr defaultRowHeight="15.75" x14ac:dyDescent="0.25"/>
  <cols>
    <col min="1" max="16384" width="9.140625" style="60"/>
  </cols>
  <sheetData>
    <row r="1" spans="1:11" x14ac:dyDescent="0.25">
      <c r="A1" s="59" t="s">
        <v>61</v>
      </c>
    </row>
    <row r="2" spans="1:11" ht="16.5" thickBot="1" x14ac:dyDescent="0.3">
      <c r="A2" s="59"/>
    </row>
    <row r="3" spans="1:11" x14ac:dyDescent="0.25">
      <c r="A3" s="61" t="s">
        <v>62</v>
      </c>
      <c r="B3" s="62"/>
      <c r="C3" s="62"/>
      <c r="D3" s="62"/>
      <c r="E3" s="62"/>
      <c r="F3" s="62"/>
      <c r="G3" s="62"/>
      <c r="H3" s="62"/>
      <c r="I3" s="62"/>
      <c r="J3" s="63"/>
    </row>
    <row r="4" spans="1:11" x14ac:dyDescent="0.25">
      <c r="A4" s="64" t="s">
        <v>38</v>
      </c>
      <c r="B4" s="65" t="s">
        <v>63</v>
      </c>
      <c r="C4" s="65" t="s">
        <v>64</v>
      </c>
      <c r="D4" s="87" t="s">
        <v>65</v>
      </c>
      <c r="E4" s="86" t="s">
        <v>66</v>
      </c>
      <c r="F4" s="65" t="s">
        <v>67</v>
      </c>
      <c r="G4" s="65" t="s">
        <v>68</v>
      </c>
      <c r="H4" s="65" t="s">
        <v>69</v>
      </c>
      <c r="I4" s="65" t="s">
        <v>70</v>
      </c>
      <c r="J4" s="67" t="s">
        <v>71</v>
      </c>
      <c r="K4" s="68"/>
    </row>
    <row r="5" spans="1:11" x14ac:dyDescent="0.25">
      <c r="A5" s="64">
        <v>1</v>
      </c>
      <c r="B5" s="65">
        <v>1000</v>
      </c>
      <c r="C5" s="65">
        <v>1000</v>
      </c>
      <c r="D5" s="87"/>
      <c r="E5" s="86"/>
      <c r="F5" s="65"/>
      <c r="G5" s="65"/>
      <c r="H5" s="65">
        <f t="shared" ref="H5:H11" si="0">SUM(B5:G5)</f>
        <v>2000</v>
      </c>
      <c r="I5" s="65">
        <v>100</v>
      </c>
      <c r="J5" s="67">
        <f>H5*I5/100</f>
        <v>2000</v>
      </c>
      <c r="K5" s="68"/>
    </row>
    <row r="6" spans="1:11" x14ac:dyDescent="0.25">
      <c r="A6" s="64">
        <v>2</v>
      </c>
      <c r="B6" s="65"/>
      <c r="C6" s="65">
        <v>2000</v>
      </c>
      <c r="D6" s="87">
        <v>1000</v>
      </c>
      <c r="E6" s="86">
        <v>2000</v>
      </c>
      <c r="F6" s="65"/>
      <c r="G6" s="65"/>
      <c r="H6" s="65">
        <f t="shared" si="0"/>
        <v>5000</v>
      </c>
      <c r="I6" s="65">
        <v>100</v>
      </c>
      <c r="J6" s="67">
        <f t="shared" ref="J6:J7" si="1">H6*I6/100</f>
        <v>5000</v>
      </c>
      <c r="K6" s="68"/>
    </row>
    <row r="7" spans="1:11" x14ac:dyDescent="0.25">
      <c r="A7" s="64">
        <v>3</v>
      </c>
      <c r="B7" s="65"/>
      <c r="C7" s="65"/>
      <c r="D7" s="87">
        <v>3000</v>
      </c>
      <c r="E7" s="86">
        <v>2000</v>
      </c>
      <c r="F7" s="65"/>
      <c r="G7" s="65"/>
      <c r="H7" s="65">
        <f t="shared" si="0"/>
        <v>5000</v>
      </c>
      <c r="I7" s="65">
        <v>60</v>
      </c>
      <c r="J7" s="67">
        <f t="shared" si="1"/>
        <v>3000</v>
      </c>
      <c r="K7" s="68"/>
    </row>
    <row r="8" spans="1:11" x14ac:dyDescent="0.25">
      <c r="A8" s="64">
        <v>4</v>
      </c>
      <c r="B8" s="65"/>
      <c r="C8" s="65"/>
      <c r="D8" s="87"/>
      <c r="E8" s="86">
        <v>4000</v>
      </c>
      <c r="F8" s="65">
        <v>2000</v>
      </c>
      <c r="G8" s="65"/>
      <c r="H8" s="65">
        <f t="shared" si="0"/>
        <v>6000</v>
      </c>
      <c r="I8" s="65"/>
      <c r="J8" s="67"/>
      <c r="K8" s="68"/>
    </row>
    <row r="9" spans="1:11" x14ac:dyDescent="0.25">
      <c r="A9" s="64">
        <v>5</v>
      </c>
      <c r="B9" s="65"/>
      <c r="C9" s="65"/>
      <c r="D9" s="87"/>
      <c r="E9" s="86"/>
      <c r="F9" s="65">
        <v>3000</v>
      </c>
      <c r="G9" s="65"/>
      <c r="H9" s="65">
        <f t="shared" si="0"/>
        <v>3000</v>
      </c>
      <c r="I9" s="65"/>
      <c r="J9" s="67"/>
      <c r="K9" s="68"/>
    </row>
    <row r="10" spans="1:11" x14ac:dyDescent="0.25">
      <c r="A10" s="64">
        <v>6</v>
      </c>
      <c r="B10" s="65"/>
      <c r="C10" s="65"/>
      <c r="D10" s="87"/>
      <c r="E10" s="86"/>
      <c r="F10" s="65">
        <v>1000</v>
      </c>
      <c r="G10" s="65">
        <v>1000</v>
      </c>
      <c r="H10" s="65">
        <f t="shared" si="0"/>
        <v>2000</v>
      </c>
      <c r="I10" s="65"/>
      <c r="J10" s="67"/>
      <c r="K10" s="68"/>
    </row>
    <row r="11" spans="1:11" x14ac:dyDescent="0.25">
      <c r="A11" s="64">
        <v>7</v>
      </c>
      <c r="B11" s="65"/>
      <c r="C11" s="65"/>
      <c r="D11" s="87"/>
      <c r="E11" s="86"/>
      <c r="F11" s="65"/>
      <c r="G11" s="65">
        <v>2000</v>
      </c>
      <c r="H11" s="65">
        <f t="shared" si="0"/>
        <v>2000</v>
      </c>
      <c r="I11" s="65"/>
      <c r="J11" s="67"/>
      <c r="K11" s="68"/>
    </row>
    <row r="12" spans="1:11" x14ac:dyDescent="0.25">
      <c r="A12" s="64" t="s">
        <v>69</v>
      </c>
      <c r="B12" s="65">
        <f>SUM(B5:B11)</f>
        <v>1000</v>
      </c>
      <c r="C12" s="65">
        <f t="shared" ref="C12:H12" si="2">SUM(C5:C11)</f>
        <v>3000</v>
      </c>
      <c r="D12" s="87">
        <f t="shared" si="2"/>
        <v>4000</v>
      </c>
      <c r="E12" s="86">
        <f t="shared" si="2"/>
        <v>8000</v>
      </c>
      <c r="F12" s="65">
        <f t="shared" si="2"/>
        <v>6000</v>
      </c>
      <c r="G12" s="65">
        <f t="shared" si="2"/>
        <v>3000</v>
      </c>
      <c r="H12" s="65">
        <f t="shared" si="2"/>
        <v>25000</v>
      </c>
      <c r="I12" s="65"/>
      <c r="J12" s="67">
        <f t="shared" ref="J12" si="3">SUM(J5:J11)</f>
        <v>10000</v>
      </c>
      <c r="K12" s="68"/>
    </row>
    <row r="13" spans="1:11" x14ac:dyDescent="0.25">
      <c r="A13" s="64" t="s">
        <v>72</v>
      </c>
      <c r="B13" s="65">
        <f>B12</f>
        <v>1000</v>
      </c>
      <c r="C13" s="65">
        <f>B13+C12</f>
        <v>4000</v>
      </c>
      <c r="D13" s="87">
        <f t="shared" ref="D13:G13" si="4">C13+D12</f>
        <v>8000</v>
      </c>
      <c r="E13" s="86">
        <f>D13+E12</f>
        <v>16000</v>
      </c>
      <c r="F13" s="65">
        <f t="shared" si="4"/>
        <v>22000</v>
      </c>
      <c r="G13" s="65">
        <f t="shared" si="4"/>
        <v>25000</v>
      </c>
      <c r="H13" s="66"/>
      <c r="I13" s="66"/>
      <c r="J13" s="69"/>
      <c r="K13" s="68"/>
    </row>
    <row r="14" spans="1:11" x14ac:dyDescent="0.25">
      <c r="A14" s="64" t="s">
        <v>73</v>
      </c>
      <c r="B14" s="65">
        <v>1</v>
      </c>
      <c r="C14" s="65">
        <v>2</v>
      </c>
      <c r="D14" s="87">
        <v>3</v>
      </c>
      <c r="E14" s="86">
        <v>4</v>
      </c>
      <c r="F14" s="65">
        <v>5</v>
      </c>
      <c r="G14" s="65">
        <v>6</v>
      </c>
      <c r="H14" s="66"/>
      <c r="I14" s="66"/>
      <c r="J14" s="69"/>
      <c r="K14" s="68"/>
    </row>
    <row r="15" spans="1:11" x14ac:dyDescent="0.25">
      <c r="A15" s="70"/>
      <c r="B15" s="66"/>
      <c r="C15" s="66"/>
      <c r="D15" s="66"/>
      <c r="E15" s="66"/>
      <c r="F15" s="66"/>
      <c r="G15" s="66"/>
      <c r="H15" s="66"/>
      <c r="I15" s="66"/>
      <c r="J15" s="69"/>
      <c r="K15" s="68"/>
    </row>
    <row r="16" spans="1:11" x14ac:dyDescent="0.25">
      <c r="A16" s="64" t="s">
        <v>71</v>
      </c>
      <c r="B16" s="65">
        <f>J12</f>
        <v>10000</v>
      </c>
      <c r="C16" s="66"/>
      <c r="D16" s="66"/>
      <c r="E16" s="66"/>
      <c r="F16" s="66"/>
      <c r="G16" s="66"/>
      <c r="H16" s="66"/>
      <c r="I16" s="66"/>
      <c r="J16" s="69"/>
      <c r="K16" s="68"/>
    </row>
    <row r="17" spans="1:11" ht="17.25" customHeight="1" x14ac:dyDescent="0.25">
      <c r="A17" s="64" t="s">
        <v>74</v>
      </c>
      <c r="B17" s="65">
        <v>12500</v>
      </c>
      <c r="C17" s="66"/>
      <c r="D17" s="66"/>
      <c r="E17" s="66"/>
      <c r="F17" s="66"/>
      <c r="G17" s="66"/>
      <c r="H17" s="66"/>
      <c r="I17" s="66"/>
      <c r="J17" s="69"/>
      <c r="K17" s="68"/>
    </row>
    <row r="18" spans="1:11" ht="16.5" customHeight="1" x14ac:dyDescent="0.25">
      <c r="A18" s="64" t="s">
        <v>69</v>
      </c>
      <c r="B18" s="65">
        <f>D13</f>
        <v>8000</v>
      </c>
      <c r="C18" s="66"/>
      <c r="D18" s="66"/>
      <c r="E18" s="66"/>
      <c r="F18" s="66"/>
      <c r="G18" s="66"/>
      <c r="H18" s="66"/>
      <c r="I18" s="66"/>
      <c r="J18" s="69"/>
      <c r="K18" s="68"/>
    </row>
    <row r="19" spans="1:11" ht="17.25" customHeight="1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3"/>
    </row>
    <row r="20" spans="1:11" ht="16.5" customHeight="1" x14ac:dyDescent="0.25">
      <c r="A20" s="64" t="s">
        <v>75</v>
      </c>
      <c r="B20" s="65">
        <f>B16-B17</f>
        <v>-2500</v>
      </c>
      <c r="C20" s="74" t="s">
        <v>76</v>
      </c>
      <c r="D20" s="75"/>
      <c r="E20" s="75"/>
      <c r="F20" s="75"/>
      <c r="G20" s="75"/>
      <c r="H20" s="75"/>
      <c r="I20" s="75"/>
      <c r="J20" s="76"/>
    </row>
    <row r="21" spans="1:11" ht="17.25" customHeight="1" x14ac:dyDescent="0.25">
      <c r="A21" s="64" t="s">
        <v>77</v>
      </c>
      <c r="B21" s="65">
        <f>B16-B18</f>
        <v>2000</v>
      </c>
      <c r="C21" s="77" t="s">
        <v>78</v>
      </c>
      <c r="D21" s="78"/>
      <c r="E21" s="78"/>
      <c r="F21" s="78"/>
      <c r="G21" s="78"/>
      <c r="H21" s="78"/>
      <c r="I21" s="78"/>
      <c r="J21" s="79"/>
    </row>
    <row r="22" spans="1:11" ht="16.5" customHeight="1" x14ac:dyDescent="0.25">
      <c r="A22" s="64" t="s">
        <v>79</v>
      </c>
      <c r="B22" s="65">
        <f>B16/B17</f>
        <v>0.8</v>
      </c>
      <c r="C22" s="80" t="s">
        <v>80</v>
      </c>
      <c r="D22" s="72"/>
      <c r="E22" s="72"/>
      <c r="F22" s="72"/>
      <c r="G22" s="72"/>
      <c r="H22" s="72"/>
      <c r="I22" s="72"/>
      <c r="J22" s="73"/>
    </row>
    <row r="23" spans="1:11" x14ac:dyDescent="0.25">
      <c r="A23" s="64" t="s">
        <v>81</v>
      </c>
      <c r="B23" s="65">
        <f>B16/B18</f>
        <v>1.25</v>
      </c>
      <c r="C23" s="77" t="s">
        <v>82</v>
      </c>
      <c r="D23" s="78"/>
      <c r="E23" s="78"/>
      <c r="F23" s="78"/>
      <c r="G23" s="78"/>
      <c r="H23" s="78"/>
      <c r="I23" s="78"/>
      <c r="J23" s="79"/>
    </row>
    <row r="24" spans="1:11" x14ac:dyDescent="0.25">
      <c r="A24" s="64" t="s">
        <v>83</v>
      </c>
      <c r="B24" s="65">
        <f>G13/B22</f>
        <v>31250</v>
      </c>
      <c r="C24" s="77" t="s">
        <v>84</v>
      </c>
      <c r="D24" s="78"/>
      <c r="E24" s="78"/>
      <c r="F24" s="78"/>
      <c r="G24" s="78"/>
      <c r="H24" s="78"/>
      <c r="I24" s="78"/>
      <c r="J24" s="79"/>
    </row>
    <row r="25" spans="1:11" ht="16.5" thickBot="1" x14ac:dyDescent="0.3">
      <c r="A25" s="81" t="s">
        <v>83</v>
      </c>
      <c r="B25" s="82">
        <f>G14/B23</f>
        <v>4.8</v>
      </c>
      <c r="C25" s="83" t="s">
        <v>85</v>
      </c>
      <c r="D25" s="84"/>
      <c r="E25" s="84"/>
      <c r="F25" s="84"/>
      <c r="G25" s="84"/>
      <c r="H25" s="84"/>
      <c r="I25" s="84"/>
      <c r="J25" s="85"/>
    </row>
  </sheetData>
  <pageMargins left="0.7" right="0.7" top="0.75" bottom="0.75" header="0.3" footer="0.3"/>
  <pageSetup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CPM</vt:lpstr>
      <vt:lpstr>2.House</vt:lpstr>
      <vt:lpstr>3. PERT</vt:lpstr>
      <vt:lpstr>4. EVA</vt:lpstr>
    </vt:vector>
  </TitlesOfParts>
  <Company>COB-UCD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Michael D. Harper</cp:lastModifiedBy>
  <cp:lastPrinted>2004-09-17T22:49:20Z</cp:lastPrinted>
  <dcterms:created xsi:type="dcterms:W3CDTF">2004-09-17T21:39:09Z</dcterms:created>
  <dcterms:modified xsi:type="dcterms:W3CDTF">2016-02-04T23:08:42Z</dcterms:modified>
</cp:coreProperties>
</file>