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20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ocuments\B1-PM-MasterFolder\G-PM-2012-Spring\G-PM-Topic-08-Schedule-Analysis-Spring-2012\"/>
    </mc:Choice>
  </mc:AlternateContent>
  <bookViews>
    <workbookView xWindow="360" yWindow="132" windowWidth="11340" windowHeight="5520" activeTab="6"/>
  </bookViews>
  <sheets>
    <sheet name="1. CPM" sheetId="1" r:id="rId1"/>
    <sheet name="2. CPM-PP" sheetId="9" r:id="rId2"/>
    <sheet name="House" sheetId="4" r:id="rId3"/>
    <sheet name="3. PERT" sheetId="2" r:id="rId4"/>
    <sheet name="NormalTable" sheetId="6" r:id="rId5"/>
    <sheet name="4. PERT-PP" sheetId="7" r:id="rId6"/>
    <sheet name="5. EMV" sheetId="8" r:id="rId7"/>
  </sheets>
  <calcPr calcId="171027"/>
</workbook>
</file>

<file path=xl/calcChain.xml><?xml version="1.0" encoding="utf-8"?>
<calcChain xmlns="http://schemas.openxmlformats.org/spreadsheetml/2006/main">
  <c r="C20" i="9" l="1"/>
  <c r="D20" i="9"/>
  <c r="E20" i="9"/>
  <c r="F20" i="9"/>
  <c r="G20" i="9"/>
  <c r="H20" i="9"/>
  <c r="B20" i="9"/>
  <c r="H21" i="9" l="1"/>
  <c r="C65" i="7"/>
  <c r="H15" i="9"/>
  <c r="G15" i="9"/>
  <c r="F15" i="9"/>
  <c r="E15" i="9"/>
  <c r="D15" i="9"/>
  <c r="C15" i="9"/>
  <c r="B15" i="9"/>
  <c r="C10" i="9"/>
  <c r="E8" i="9" s="1"/>
  <c r="E10" i="9" s="1"/>
  <c r="B10" i="9"/>
  <c r="F8" i="9"/>
  <c r="F10" i="9" s="1"/>
  <c r="D8" i="9"/>
  <c r="D10" i="9" s="1"/>
  <c r="A59" i="7"/>
  <c r="A58" i="7"/>
  <c r="H34" i="8"/>
  <c r="G34" i="8"/>
  <c r="G53" i="8" s="1"/>
  <c r="F34" i="8"/>
  <c r="E34" i="8"/>
  <c r="D34" i="8"/>
  <c r="D53" i="8" s="1"/>
  <c r="C34" i="8"/>
  <c r="B34" i="8"/>
  <c r="B53" i="8" s="1"/>
  <c r="I53" i="8" s="1"/>
  <c r="C5" i="8" s="1"/>
  <c r="H33" i="8"/>
  <c r="H40" i="8" s="1"/>
  <c r="H46" i="8" s="1"/>
  <c r="G33" i="8"/>
  <c r="G52" i="8" s="1"/>
  <c r="F33" i="8"/>
  <c r="F40" i="8" s="1"/>
  <c r="F46" i="8" s="1"/>
  <c r="E33" i="8"/>
  <c r="E40" i="8" s="1"/>
  <c r="E46" i="8" s="1"/>
  <c r="D33" i="8"/>
  <c r="D52" i="8" s="1"/>
  <c r="C33" i="8"/>
  <c r="C40" i="8" s="1"/>
  <c r="B33" i="8"/>
  <c r="B52" i="8" s="1"/>
  <c r="H10" i="7"/>
  <c r="H59" i="7" s="1"/>
  <c r="G10" i="7"/>
  <c r="G29" i="7" s="1"/>
  <c r="F10" i="7"/>
  <c r="F59" i="7" s="1"/>
  <c r="E10" i="7"/>
  <c r="E59" i="7" s="1"/>
  <c r="D10" i="7"/>
  <c r="D29" i="7" s="1"/>
  <c r="C10" i="7"/>
  <c r="C59" i="7" s="1"/>
  <c r="B10" i="7"/>
  <c r="B29" i="7" s="1"/>
  <c r="I29" i="7" s="1"/>
  <c r="H9" i="7"/>
  <c r="H16" i="7" s="1"/>
  <c r="H22" i="7" s="1"/>
  <c r="G9" i="7"/>
  <c r="G28" i="7" s="1"/>
  <c r="F9" i="7"/>
  <c r="F16" i="7" s="1"/>
  <c r="F22" i="7" s="1"/>
  <c r="E9" i="7"/>
  <c r="E16" i="7" s="1"/>
  <c r="E22" i="7" s="1"/>
  <c r="D9" i="7"/>
  <c r="D28" i="7" s="1"/>
  <c r="C9" i="7"/>
  <c r="C16" i="7" s="1"/>
  <c r="B9" i="7"/>
  <c r="B28" i="7" s="1"/>
  <c r="A6" i="6"/>
  <c r="A7" i="6" s="1"/>
  <c r="B5" i="6"/>
  <c r="C4" i="6"/>
  <c r="C5" i="6" s="1"/>
  <c r="F3" i="6"/>
  <c r="D4" i="6" l="1"/>
  <c r="E4" i="6" s="1"/>
  <c r="I28" i="7"/>
  <c r="C35" i="7" s="1"/>
  <c r="C36" i="7" s="1"/>
  <c r="C64" i="7"/>
  <c r="F65" i="7"/>
  <c r="F31" i="7"/>
  <c r="C32" i="7"/>
  <c r="H32" i="7"/>
  <c r="H35" i="7"/>
  <c r="H36" i="7" s="1"/>
  <c r="F35" i="7"/>
  <c r="F36" i="7" s="1"/>
  <c r="D35" i="7"/>
  <c r="D36" i="7" s="1"/>
  <c r="G59" i="7"/>
  <c r="D65" i="7" s="1"/>
  <c r="H58" i="7"/>
  <c r="F58" i="7"/>
  <c r="D58" i="7"/>
  <c r="B58" i="7"/>
  <c r="C31" i="7"/>
  <c r="H31" i="7"/>
  <c r="F32" i="7"/>
  <c r="B35" i="7"/>
  <c r="B36" i="7" s="1"/>
  <c r="G35" i="7"/>
  <c r="G36" i="7" s="1"/>
  <c r="E35" i="7"/>
  <c r="E36" i="7" s="1"/>
  <c r="D59" i="7"/>
  <c r="B59" i="7"/>
  <c r="G58" i="7"/>
  <c r="E58" i="7"/>
  <c r="C58" i="7"/>
  <c r="C63" i="7" s="1"/>
  <c r="G8" i="9"/>
  <c r="G10" i="9" s="1"/>
  <c r="H8" i="9"/>
  <c r="H10" i="9" s="1"/>
  <c r="H11" i="9" s="1"/>
  <c r="I52" i="8"/>
  <c r="C4" i="8" s="1"/>
  <c r="C8" i="8" s="1"/>
  <c r="D8" i="8" s="1"/>
  <c r="C9" i="8"/>
  <c r="D9" i="8" s="1"/>
  <c r="E23" i="8" s="1"/>
  <c r="C46" i="8"/>
  <c r="C41" i="8"/>
  <c r="H56" i="8"/>
  <c r="H57" i="8" s="1"/>
  <c r="G56" i="8"/>
  <c r="G57" i="8" s="1"/>
  <c r="E56" i="8"/>
  <c r="E57" i="8" s="1"/>
  <c r="C56" i="8"/>
  <c r="C57" i="8" s="1"/>
  <c r="B40" i="8"/>
  <c r="D40" i="8"/>
  <c r="D46" i="8" s="1"/>
  <c r="G40" i="8"/>
  <c r="G46" i="8" s="1"/>
  <c r="C22" i="7"/>
  <c r="C17" i="7"/>
  <c r="B16" i="7"/>
  <c r="D16" i="7"/>
  <c r="D22" i="7" s="1"/>
  <c r="G16" i="7"/>
  <c r="G22" i="7" s="1"/>
  <c r="E5" i="6"/>
  <c r="F4" i="6"/>
  <c r="F7" i="6" s="1"/>
  <c r="E7" i="6"/>
  <c r="C7" i="6"/>
  <c r="A8" i="6"/>
  <c r="D7" i="6"/>
  <c r="B7" i="6"/>
  <c r="D5" i="6"/>
  <c r="C6" i="6"/>
  <c r="E6" i="6"/>
  <c r="B6" i="6"/>
  <c r="D6" i="6"/>
  <c r="F6" i="6"/>
  <c r="I31" i="7" l="1"/>
  <c r="B56" i="8"/>
  <c r="B57" i="8" s="1"/>
  <c r="D56" i="8"/>
  <c r="D57" i="8" s="1"/>
  <c r="F56" i="8"/>
  <c r="F57" i="8" s="1"/>
  <c r="E14" i="8"/>
  <c r="E22" i="8"/>
  <c r="F22" i="8" s="1"/>
  <c r="D64" i="7"/>
  <c r="D66" i="7" s="1"/>
  <c r="D67" i="7" s="1"/>
  <c r="C10" i="8"/>
  <c r="D10" i="8" s="1"/>
  <c r="E17" i="8" s="1"/>
  <c r="F17" i="8" s="1"/>
  <c r="E65" i="7"/>
  <c r="B64" i="7"/>
  <c r="E64" i="7"/>
  <c r="E66" i="7" s="1"/>
  <c r="E67" i="7" s="1"/>
  <c r="B63" i="7"/>
  <c r="B66" i="7" s="1"/>
  <c r="B67" i="7" s="1"/>
  <c r="B68" i="7" s="1"/>
  <c r="F64" i="7"/>
  <c r="F66" i="7" s="1"/>
  <c r="F67" i="7" s="1"/>
  <c r="I32" i="7"/>
  <c r="F37" i="7" s="1"/>
  <c r="F38" i="7" s="1"/>
  <c r="F39" i="7" s="1"/>
  <c r="H16" i="9"/>
  <c r="G16" i="9"/>
  <c r="C11" i="8"/>
  <c r="D11" i="8" s="1"/>
  <c r="C7" i="8"/>
  <c r="D7" i="8" s="1"/>
  <c r="E18" i="8"/>
  <c r="F18" i="8" s="1"/>
  <c r="F14" i="8"/>
  <c r="E15" i="8"/>
  <c r="F15" i="8" s="1"/>
  <c r="E24" i="8"/>
  <c r="F24" i="8" s="1"/>
  <c r="E16" i="8"/>
  <c r="F16" i="8" s="1"/>
  <c r="B41" i="8"/>
  <c r="B46" i="8"/>
  <c r="F39" i="8"/>
  <c r="F41" i="8" s="1"/>
  <c r="E39" i="8"/>
  <c r="E41" i="8" s="1"/>
  <c r="B17" i="7"/>
  <c r="B22" i="7"/>
  <c r="F15" i="7"/>
  <c r="F17" i="7" s="1"/>
  <c r="E15" i="7"/>
  <c r="E17" i="7" s="1"/>
  <c r="A9" i="6"/>
  <c r="F8" i="6"/>
  <c r="D8" i="6"/>
  <c r="B8" i="6"/>
  <c r="E8" i="6"/>
  <c r="C8" i="6"/>
  <c r="G4" i="6"/>
  <c r="G8" i="6" s="1"/>
  <c r="F5" i="6"/>
  <c r="E26" i="8" l="1"/>
  <c r="F26" i="8" s="1"/>
  <c r="E25" i="8"/>
  <c r="F25" i="8" s="1"/>
  <c r="B37" i="7"/>
  <c r="B38" i="7" s="1"/>
  <c r="B39" i="7" s="1"/>
  <c r="E37" i="7"/>
  <c r="E38" i="7" s="1"/>
  <c r="E39" i="7" s="1"/>
  <c r="H37" i="7"/>
  <c r="H38" i="7" s="1"/>
  <c r="H39" i="7" s="1"/>
  <c r="D37" i="7"/>
  <c r="D38" i="7" s="1"/>
  <c r="D39" i="7" s="1"/>
  <c r="G37" i="7"/>
  <c r="G38" i="7" s="1"/>
  <c r="G39" i="7" s="1"/>
  <c r="C37" i="7"/>
  <c r="C38" i="7" s="1"/>
  <c r="C39" i="7" s="1"/>
  <c r="H14" i="9"/>
  <c r="F16" i="9" s="1"/>
  <c r="H19" i="9"/>
  <c r="G19" i="9"/>
  <c r="G14" i="9"/>
  <c r="C66" i="7"/>
  <c r="C67" i="7" s="1"/>
  <c r="C68" i="7" s="1"/>
  <c r="G68" i="7" s="1"/>
  <c r="F23" i="8"/>
  <c r="E27" i="8"/>
  <c r="E19" i="8"/>
  <c r="F19" i="8"/>
  <c r="D39" i="8"/>
  <c r="D41" i="8" s="1"/>
  <c r="D15" i="7"/>
  <c r="D17" i="7" s="1"/>
  <c r="G9" i="6"/>
  <c r="E9" i="6"/>
  <c r="C9" i="6"/>
  <c r="A10" i="6"/>
  <c r="F9" i="6"/>
  <c r="D9" i="6"/>
  <c r="B9" i="6"/>
  <c r="G5" i="6"/>
  <c r="H4" i="6"/>
  <c r="G7" i="6"/>
  <c r="G6" i="6"/>
  <c r="F27" i="8" l="1"/>
  <c r="G67" i="7"/>
  <c r="F14" i="9"/>
  <c r="F19" i="9"/>
  <c r="D16" i="9"/>
  <c r="E16" i="9"/>
  <c r="H39" i="8"/>
  <c r="H41" i="8" s="1"/>
  <c r="G39" i="8"/>
  <c r="G41" i="8" s="1"/>
  <c r="H15" i="7"/>
  <c r="H17" i="7" s="1"/>
  <c r="H18" i="7" s="1"/>
  <c r="G15" i="7"/>
  <c r="G17" i="7" s="1"/>
  <c r="I4" i="6"/>
  <c r="H5" i="6"/>
  <c r="H7" i="6"/>
  <c r="H6" i="6"/>
  <c r="H8" i="6"/>
  <c r="A11" i="6"/>
  <c r="H10" i="6"/>
  <c r="F10" i="6"/>
  <c r="D10" i="6"/>
  <c r="B10" i="6"/>
  <c r="I10" i="6"/>
  <c r="G10" i="6"/>
  <c r="E10" i="6"/>
  <c r="C10" i="6"/>
  <c r="H9" i="6"/>
  <c r="H42" i="8" l="1"/>
  <c r="D14" i="9"/>
  <c r="B16" i="9" s="1"/>
  <c r="D19" i="9"/>
  <c r="E19" i="9"/>
  <c r="E14" i="9"/>
  <c r="C16" i="9" s="1"/>
  <c r="H47" i="8"/>
  <c r="G47" i="8"/>
  <c r="H23" i="7"/>
  <c r="G23" i="7"/>
  <c r="I5" i="6"/>
  <c r="J4" i="6"/>
  <c r="I7" i="6"/>
  <c r="I6" i="6"/>
  <c r="I8" i="6"/>
  <c r="I9" i="6"/>
  <c r="I11" i="6"/>
  <c r="G11" i="6"/>
  <c r="E11" i="6"/>
  <c r="C11" i="6"/>
  <c r="A12" i="6"/>
  <c r="J11" i="6"/>
  <c r="H11" i="6"/>
  <c r="F11" i="6"/>
  <c r="D11" i="6"/>
  <c r="B11" i="6"/>
  <c r="B14" i="9" l="1"/>
  <c r="B19" i="9"/>
  <c r="C19" i="9"/>
  <c r="C14" i="9"/>
  <c r="H45" i="8"/>
  <c r="F47" i="8" s="1"/>
  <c r="H50" i="8"/>
  <c r="G50" i="8"/>
  <c r="G45" i="8"/>
  <c r="H21" i="7"/>
  <c r="F23" i="7" s="1"/>
  <c r="H26" i="7"/>
  <c r="G26" i="7"/>
  <c r="G21" i="7"/>
  <c r="A13" i="6"/>
  <c r="J12" i="6"/>
  <c r="H12" i="6"/>
  <c r="F12" i="6"/>
  <c r="D12" i="6"/>
  <c r="B12" i="6"/>
  <c r="I12" i="6"/>
  <c r="G12" i="6"/>
  <c r="E12" i="6"/>
  <c r="C12" i="6"/>
  <c r="K4" i="6"/>
  <c r="K12" i="6" s="1"/>
  <c r="J5" i="6"/>
  <c r="J6" i="6"/>
  <c r="J7" i="6"/>
  <c r="J8" i="6"/>
  <c r="J9" i="6"/>
  <c r="J10" i="6"/>
  <c r="F45" i="8" l="1"/>
  <c r="F50" i="8"/>
  <c r="D47" i="8"/>
  <c r="E47" i="8"/>
  <c r="F21" i="7"/>
  <c r="F26" i="7"/>
  <c r="D23" i="7"/>
  <c r="E23" i="7"/>
  <c r="K13" i="6"/>
  <c r="I13" i="6"/>
  <c r="G13" i="6"/>
  <c r="E13" i="6"/>
  <c r="C13" i="6"/>
  <c r="A14" i="6"/>
  <c r="J13" i="6"/>
  <c r="H13" i="6"/>
  <c r="F13" i="6"/>
  <c r="D13" i="6"/>
  <c r="B13" i="6"/>
  <c r="K5" i="6"/>
  <c r="K7" i="6"/>
  <c r="K6" i="6"/>
  <c r="K8" i="6"/>
  <c r="K9" i="6"/>
  <c r="K10" i="6"/>
  <c r="K11" i="6"/>
  <c r="D45" i="8" l="1"/>
  <c r="B47" i="8" s="1"/>
  <c r="D50" i="8"/>
  <c r="E50" i="8"/>
  <c r="E45" i="8"/>
  <c r="C47" i="8" s="1"/>
  <c r="D21" i="7"/>
  <c r="B23" i="7" s="1"/>
  <c r="D26" i="7"/>
  <c r="E26" i="7"/>
  <c r="E21" i="7"/>
  <c r="C23" i="7" s="1"/>
  <c r="A15" i="6"/>
  <c r="J14" i="6"/>
  <c r="H14" i="6"/>
  <c r="F14" i="6"/>
  <c r="D14" i="6"/>
  <c r="B14" i="6"/>
  <c r="K14" i="6"/>
  <c r="I14" i="6"/>
  <c r="G14" i="6"/>
  <c r="E14" i="6"/>
  <c r="C14" i="6"/>
  <c r="B45" i="8" l="1"/>
  <c r="B50" i="8"/>
  <c r="C50" i="8"/>
  <c r="C45" i="8"/>
  <c r="B21" i="7"/>
  <c r="B26" i="7"/>
  <c r="C26" i="7"/>
  <c r="C21" i="7"/>
  <c r="K15" i="6"/>
  <c r="I15" i="6"/>
  <c r="G15" i="6"/>
  <c r="E15" i="6"/>
  <c r="C15" i="6"/>
  <c r="A16" i="6"/>
  <c r="J15" i="6"/>
  <c r="H15" i="6"/>
  <c r="F15" i="6"/>
  <c r="D15" i="6"/>
  <c r="B15" i="6"/>
  <c r="A17" i="6" l="1"/>
  <c r="J16" i="6"/>
  <c r="H16" i="6"/>
  <c r="F16" i="6"/>
  <c r="D16" i="6"/>
  <c r="B16" i="6"/>
  <c r="K16" i="6"/>
  <c r="I16" i="6"/>
  <c r="G16" i="6"/>
  <c r="E16" i="6"/>
  <c r="C16" i="6"/>
  <c r="K17" i="6" l="1"/>
  <c r="I17" i="6"/>
  <c r="G17" i="6"/>
  <c r="E17" i="6"/>
  <c r="C17" i="6"/>
  <c r="A18" i="6"/>
  <c r="J17" i="6"/>
  <c r="H17" i="6"/>
  <c r="F17" i="6"/>
  <c r="D17" i="6"/>
  <c r="B17" i="6"/>
  <c r="A19" i="6" l="1"/>
  <c r="J18" i="6"/>
  <c r="H18" i="6"/>
  <c r="F18" i="6"/>
  <c r="D18" i="6"/>
  <c r="B18" i="6"/>
  <c r="K18" i="6"/>
  <c r="I18" i="6"/>
  <c r="G18" i="6"/>
  <c r="E18" i="6"/>
  <c r="C18" i="6"/>
  <c r="K19" i="6" l="1"/>
  <c r="I19" i="6"/>
  <c r="G19" i="6"/>
  <c r="E19" i="6"/>
  <c r="C19" i="6"/>
  <c r="A20" i="6"/>
  <c r="J19" i="6"/>
  <c r="H19" i="6"/>
  <c r="F19" i="6"/>
  <c r="D19" i="6"/>
  <c r="B19" i="6"/>
  <c r="A21" i="6" l="1"/>
  <c r="J20" i="6"/>
  <c r="H20" i="6"/>
  <c r="F20" i="6"/>
  <c r="D20" i="6"/>
  <c r="B20" i="6"/>
  <c r="K20" i="6"/>
  <c r="I20" i="6"/>
  <c r="G20" i="6"/>
  <c r="E20" i="6"/>
  <c r="C20" i="6"/>
  <c r="K21" i="6" l="1"/>
  <c r="I21" i="6"/>
  <c r="G21" i="6"/>
  <c r="E21" i="6"/>
  <c r="C21" i="6"/>
  <c r="A22" i="6"/>
  <c r="J21" i="6"/>
  <c r="H21" i="6"/>
  <c r="F21" i="6"/>
  <c r="D21" i="6"/>
  <c r="B21" i="6"/>
  <c r="A23" i="6" l="1"/>
  <c r="J22" i="6"/>
  <c r="H22" i="6"/>
  <c r="F22" i="6"/>
  <c r="D22" i="6"/>
  <c r="B22" i="6"/>
  <c r="K22" i="6"/>
  <c r="I22" i="6"/>
  <c r="G22" i="6"/>
  <c r="E22" i="6"/>
  <c r="C22" i="6"/>
  <c r="K23" i="6" l="1"/>
  <c r="I23" i="6"/>
  <c r="G23" i="6"/>
  <c r="E23" i="6"/>
  <c r="C23" i="6"/>
  <c r="A24" i="6"/>
  <c r="J23" i="6"/>
  <c r="H23" i="6"/>
  <c r="F23" i="6"/>
  <c r="D23" i="6"/>
  <c r="B23" i="6"/>
  <c r="A25" i="6" l="1"/>
  <c r="J24" i="6"/>
  <c r="H24" i="6"/>
  <c r="F24" i="6"/>
  <c r="D24" i="6"/>
  <c r="B24" i="6"/>
  <c r="K24" i="6"/>
  <c r="I24" i="6"/>
  <c r="G24" i="6"/>
  <c r="E24" i="6"/>
  <c r="C24" i="6"/>
  <c r="K25" i="6" l="1"/>
  <c r="I25" i="6"/>
  <c r="G25" i="6"/>
  <c r="E25" i="6"/>
  <c r="C25" i="6"/>
  <c r="A26" i="6"/>
  <c r="J25" i="6"/>
  <c r="H25" i="6"/>
  <c r="F25" i="6"/>
  <c r="D25" i="6"/>
  <c r="B25" i="6"/>
  <c r="A27" i="6" l="1"/>
  <c r="J26" i="6"/>
  <c r="H26" i="6"/>
  <c r="F26" i="6"/>
  <c r="D26" i="6"/>
  <c r="B26" i="6"/>
  <c r="K26" i="6"/>
  <c r="I26" i="6"/>
  <c r="G26" i="6"/>
  <c r="E26" i="6"/>
  <c r="C26" i="6"/>
  <c r="K27" i="6" l="1"/>
  <c r="I27" i="6"/>
  <c r="G27" i="6"/>
  <c r="E27" i="6"/>
  <c r="C27" i="6"/>
  <c r="A28" i="6"/>
  <c r="J27" i="6"/>
  <c r="H27" i="6"/>
  <c r="F27" i="6"/>
  <c r="D27" i="6"/>
  <c r="B27" i="6"/>
  <c r="A29" i="6" l="1"/>
  <c r="J28" i="6"/>
  <c r="H28" i="6"/>
  <c r="F28" i="6"/>
  <c r="D28" i="6"/>
  <c r="B28" i="6"/>
  <c r="K28" i="6"/>
  <c r="I28" i="6"/>
  <c r="G28" i="6"/>
  <c r="E28" i="6"/>
  <c r="C28" i="6"/>
  <c r="K29" i="6" l="1"/>
  <c r="I29" i="6"/>
  <c r="G29" i="6"/>
  <c r="E29" i="6"/>
  <c r="C29" i="6"/>
  <c r="A30" i="6"/>
  <c r="J29" i="6"/>
  <c r="H29" i="6"/>
  <c r="F29" i="6"/>
  <c r="D29" i="6"/>
  <c r="B29" i="6"/>
  <c r="A31" i="6" l="1"/>
  <c r="J30" i="6"/>
  <c r="H30" i="6"/>
  <c r="F30" i="6"/>
  <c r="D30" i="6"/>
  <c r="B30" i="6"/>
  <c r="K30" i="6"/>
  <c r="I30" i="6"/>
  <c r="G30" i="6"/>
  <c r="E30" i="6"/>
  <c r="C30" i="6"/>
  <c r="K31" i="6" l="1"/>
  <c r="I31" i="6"/>
  <c r="G31" i="6"/>
  <c r="E31" i="6"/>
  <c r="C31" i="6"/>
  <c r="A32" i="6"/>
  <c r="J31" i="6"/>
  <c r="H31" i="6"/>
  <c r="F31" i="6"/>
  <c r="D31" i="6"/>
  <c r="B31" i="6"/>
  <c r="A33" i="6" l="1"/>
  <c r="J32" i="6"/>
  <c r="H32" i="6"/>
  <c r="F32" i="6"/>
  <c r="D32" i="6"/>
  <c r="B32" i="6"/>
  <c r="K32" i="6"/>
  <c r="I32" i="6"/>
  <c r="G32" i="6"/>
  <c r="E32" i="6"/>
  <c r="C32" i="6"/>
  <c r="K33" i="6" l="1"/>
  <c r="I33" i="6"/>
  <c r="G33" i="6"/>
  <c r="E33" i="6"/>
  <c r="C33" i="6"/>
  <c r="A34" i="6"/>
  <c r="J33" i="6"/>
  <c r="H33" i="6"/>
  <c r="F33" i="6"/>
  <c r="D33" i="6"/>
  <c r="B33" i="6"/>
  <c r="A35" i="6" l="1"/>
  <c r="J34" i="6"/>
  <c r="H34" i="6"/>
  <c r="F34" i="6"/>
  <c r="D34" i="6"/>
  <c r="B34" i="6"/>
  <c r="K34" i="6"/>
  <c r="I34" i="6"/>
  <c r="G34" i="6"/>
  <c r="E34" i="6"/>
  <c r="C34" i="6"/>
  <c r="K35" i="6" l="1"/>
  <c r="I35" i="6"/>
  <c r="G35" i="6"/>
  <c r="E35" i="6"/>
  <c r="C35" i="6"/>
  <c r="A36" i="6"/>
  <c r="J35" i="6"/>
  <c r="H35" i="6"/>
  <c r="F35" i="6"/>
  <c r="D35" i="6"/>
  <c r="B35" i="6"/>
  <c r="A37" i="6" l="1"/>
  <c r="J36" i="6"/>
  <c r="H36" i="6"/>
  <c r="F36" i="6"/>
  <c r="D36" i="6"/>
  <c r="B36" i="6"/>
  <c r="K36" i="6"/>
  <c r="I36" i="6"/>
  <c r="G36" i="6"/>
  <c r="E36" i="6"/>
  <c r="C36" i="6"/>
  <c r="K37" i="6" l="1"/>
  <c r="I37" i="6"/>
  <c r="G37" i="6"/>
  <c r="E37" i="6"/>
  <c r="C37" i="6"/>
  <c r="A38" i="6"/>
  <c r="J37" i="6"/>
  <c r="H37" i="6"/>
  <c r="F37" i="6"/>
  <c r="D37" i="6"/>
  <c r="B37" i="6"/>
  <c r="A39" i="6" l="1"/>
  <c r="J38" i="6"/>
  <c r="H38" i="6"/>
  <c r="F38" i="6"/>
  <c r="D38" i="6"/>
  <c r="B38" i="6"/>
  <c r="K38" i="6"/>
  <c r="I38" i="6"/>
  <c r="G38" i="6"/>
  <c r="E38" i="6"/>
  <c r="C38" i="6"/>
  <c r="K39" i="6" l="1"/>
  <c r="I39" i="6"/>
  <c r="G39" i="6"/>
  <c r="E39" i="6"/>
  <c r="C39" i="6"/>
  <c r="A40" i="6"/>
  <c r="J39" i="6"/>
  <c r="H39" i="6"/>
  <c r="F39" i="6"/>
  <c r="D39" i="6"/>
  <c r="B39" i="6"/>
  <c r="A41" i="6" l="1"/>
  <c r="J40" i="6"/>
  <c r="H40" i="6"/>
  <c r="F40" i="6"/>
  <c r="D40" i="6"/>
  <c r="B40" i="6"/>
  <c r="K40" i="6"/>
  <c r="I40" i="6"/>
  <c r="G40" i="6"/>
  <c r="E40" i="6"/>
  <c r="C40" i="6"/>
  <c r="K41" i="6" l="1"/>
  <c r="I41" i="6"/>
  <c r="G41" i="6"/>
  <c r="E41" i="6"/>
  <c r="C41" i="6"/>
  <c r="A42" i="6"/>
  <c r="J41" i="6"/>
  <c r="H41" i="6"/>
  <c r="F41" i="6"/>
  <c r="D41" i="6"/>
  <c r="B41" i="6"/>
  <c r="A43" i="6" l="1"/>
  <c r="J42" i="6"/>
  <c r="H42" i="6"/>
  <c r="F42" i="6"/>
  <c r="D42" i="6"/>
  <c r="B42" i="6"/>
  <c r="K42" i="6"/>
  <c r="I42" i="6"/>
  <c r="G42" i="6"/>
  <c r="E42" i="6"/>
  <c r="C42" i="6"/>
  <c r="K43" i="6" l="1"/>
  <c r="I43" i="6"/>
  <c r="G43" i="6"/>
  <c r="E43" i="6"/>
  <c r="C43" i="6"/>
  <c r="A44" i="6"/>
  <c r="J43" i="6"/>
  <c r="H43" i="6"/>
  <c r="F43" i="6"/>
  <c r="D43" i="6"/>
  <c r="B43" i="6"/>
  <c r="J44" i="6" l="1"/>
  <c r="H44" i="6"/>
  <c r="F44" i="6"/>
  <c r="D44" i="6"/>
  <c r="B44" i="6"/>
  <c r="K44" i="6"/>
  <c r="I44" i="6"/>
  <c r="G44" i="6"/>
  <c r="E44" i="6"/>
  <c r="C44" i="6"/>
  <c r="C10" i="4" l="1"/>
  <c r="D10" i="4"/>
  <c r="E10" i="4"/>
  <c r="F10" i="4"/>
  <c r="G10" i="4"/>
  <c r="H10" i="4"/>
  <c r="I10" i="4"/>
  <c r="J10" i="4"/>
  <c r="K10" i="4"/>
  <c r="L10" i="4"/>
  <c r="M10" i="4"/>
  <c r="N10" i="4"/>
  <c r="O10" i="4"/>
  <c r="B10" i="4"/>
  <c r="C13" i="4"/>
  <c r="D13" i="4"/>
  <c r="E13" i="4"/>
  <c r="F13" i="4"/>
  <c r="G13" i="4"/>
  <c r="H13" i="4"/>
  <c r="I13" i="4"/>
  <c r="J13" i="4"/>
  <c r="K13" i="4"/>
  <c r="L13" i="4"/>
  <c r="M13" i="4"/>
  <c r="N13" i="4"/>
  <c r="O13" i="4"/>
  <c r="B13" i="4"/>
  <c r="B8" i="4"/>
  <c r="C6" i="4" s="1"/>
  <c r="C8" i="4" s="1"/>
  <c r="B8" i="1"/>
  <c r="D6" i="1" s="1"/>
  <c r="D8" i="1" s="1"/>
  <c r="C8" i="1"/>
  <c r="F6" i="1" s="1"/>
  <c r="F8" i="1" s="1"/>
  <c r="G13" i="1"/>
  <c r="H13" i="1"/>
  <c r="E13" i="1"/>
  <c r="F13" i="1"/>
  <c r="D13" i="1"/>
  <c r="C13" i="1"/>
  <c r="B13" i="1"/>
  <c r="B7" i="2"/>
  <c r="B26" i="2" s="1"/>
  <c r="D7" i="2"/>
  <c r="D26" i="2" s="1"/>
  <c r="G7" i="2"/>
  <c r="G26" i="2" s="1"/>
  <c r="B8" i="2"/>
  <c r="B27" i="2" s="1"/>
  <c r="D8" i="2"/>
  <c r="D27" i="2" s="1"/>
  <c r="G8" i="2"/>
  <c r="G27" i="2" s="1"/>
  <c r="C7" i="2"/>
  <c r="C14" i="2" s="1"/>
  <c r="E7" i="2"/>
  <c r="E14" i="2" s="1"/>
  <c r="E20" i="2" s="1"/>
  <c r="F7" i="2"/>
  <c r="F14" i="2" s="1"/>
  <c r="F20" i="2" s="1"/>
  <c r="G14" i="2"/>
  <c r="H7" i="2"/>
  <c r="H14" i="2" s="1"/>
  <c r="H20" i="2" s="1"/>
  <c r="B14" i="2"/>
  <c r="B15" i="2" s="1"/>
  <c r="C8" i="2"/>
  <c r="E8" i="2"/>
  <c r="F8" i="2"/>
  <c r="H8" i="2"/>
  <c r="G20" i="2"/>
  <c r="D14" i="2" l="1"/>
  <c r="D20" i="2" s="1"/>
  <c r="E6" i="1"/>
  <c r="E8" i="1" s="1"/>
  <c r="I6" i="4"/>
  <c r="I8" i="4" s="1"/>
  <c r="E6" i="4"/>
  <c r="E8" i="4" s="1"/>
  <c r="D6" i="4"/>
  <c r="D8" i="4" s="1"/>
  <c r="I26" i="2"/>
  <c r="G6" i="1"/>
  <c r="G8" i="1" s="1"/>
  <c r="H6" i="1"/>
  <c r="H8" i="1" s="1"/>
  <c r="D13" i="2"/>
  <c r="D15" i="2" s="1"/>
  <c r="C15" i="2"/>
  <c r="C20" i="2"/>
  <c r="I27" i="2"/>
  <c r="B20" i="2"/>
  <c r="H9" i="1" l="1"/>
  <c r="G6" i="4"/>
  <c r="G8" i="4" s="1"/>
  <c r="H6" i="4"/>
  <c r="H8" i="4" s="1"/>
  <c r="K6" i="4" s="1"/>
  <c r="K8" i="4" s="1"/>
  <c r="F6" i="4"/>
  <c r="F8" i="4" s="1"/>
  <c r="J6" i="4" s="1"/>
  <c r="J8" i="4" s="1"/>
  <c r="H30" i="2"/>
  <c r="H31" i="2" s="1"/>
  <c r="F30" i="2"/>
  <c r="F31" i="2" s="1"/>
  <c r="D30" i="2"/>
  <c r="D31" i="2" s="1"/>
  <c r="B30" i="2"/>
  <c r="B31" i="2" s="1"/>
  <c r="G30" i="2"/>
  <c r="G31" i="2" s="1"/>
  <c r="E30" i="2"/>
  <c r="E31" i="2" s="1"/>
  <c r="C30" i="2"/>
  <c r="C31" i="2" s="1"/>
  <c r="G14" i="1"/>
  <c r="H14" i="1"/>
  <c r="E13" i="2"/>
  <c r="E15" i="2" s="1"/>
  <c r="G13" i="2" s="1"/>
  <c r="G15" i="2" s="1"/>
  <c r="F13" i="2"/>
  <c r="F15" i="2" s="1"/>
  <c r="H13" i="2" l="1"/>
  <c r="H15" i="2" s="1"/>
  <c r="L6" i="4"/>
  <c r="L8" i="4" s="1"/>
  <c r="M6" i="4" s="1"/>
  <c r="M8" i="4" s="1"/>
  <c r="N6" i="4"/>
  <c r="N8" i="4" s="1"/>
  <c r="O6" i="4" s="1"/>
  <c r="O8" i="4" s="1"/>
  <c r="G12" i="1"/>
  <c r="G17" i="1"/>
  <c r="H16" i="2"/>
  <c r="H12" i="1"/>
  <c r="F14" i="1" s="1"/>
  <c r="H17" i="1"/>
  <c r="O9" i="4" l="1"/>
  <c r="H21" i="2"/>
  <c r="G21" i="2"/>
  <c r="E14" i="1"/>
  <c r="D14" i="1"/>
  <c r="F12" i="1"/>
  <c r="F17" i="1"/>
  <c r="O14" i="4" l="1"/>
  <c r="M14" i="4"/>
  <c r="E12" i="1"/>
  <c r="C14" i="1" s="1"/>
  <c r="E17" i="1"/>
  <c r="H24" i="2"/>
  <c r="H19" i="2"/>
  <c r="F21" i="2" s="1"/>
  <c r="D17" i="1"/>
  <c r="D12" i="1"/>
  <c r="B14" i="1" s="1"/>
  <c r="G24" i="2"/>
  <c r="G19" i="2"/>
  <c r="M12" i="4" l="1"/>
  <c r="L14" i="4" s="1"/>
  <c r="M17" i="4"/>
  <c r="O12" i="4"/>
  <c r="N14" i="4" s="1"/>
  <c r="O17" i="4"/>
  <c r="C17" i="1"/>
  <c r="C12" i="1"/>
  <c r="E21" i="2"/>
  <c r="D21" i="2"/>
  <c r="B17" i="1"/>
  <c r="B12" i="1"/>
  <c r="F24" i="2"/>
  <c r="F19" i="2"/>
  <c r="N17" i="4" l="1"/>
  <c r="N12" i="4"/>
  <c r="I14" i="4" s="1"/>
  <c r="L17" i="4"/>
  <c r="L12" i="4"/>
  <c r="E24" i="2"/>
  <c r="E19" i="2"/>
  <c r="C21" i="2" s="1"/>
  <c r="D24" i="2"/>
  <c r="D19" i="2"/>
  <c r="B21" i="2" s="1"/>
  <c r="G14" i="4" l="1"/>
  <c r="K14" i="4"/>
  <c r="J14" i="4"/>
  <c r="I12" i="4"/>
  <c r="I17" i="4"/>
  <c r="B24" i="2"/>
  <c r="B19" i="2"/>
  <c r="C24" i="2"/>
  <c r="C19" i="2"/>
  <c r="K12" i="4" l="1"/>
  <c r="H14" i="4" s="1"/>
  <c r="K17" i="4"/>
  <c r="J17" i="4"/>
  <c r="J12" i="4"/>
  <c r="G12" i="4"/>
  <c r="G17" i="4"/>
  <c r="D14" i="4" l="1"/>
  <c r="F14" i="4"/>
  <c r="H17" i="4"/>
  <c r="H12" i="4"/>
  <c r="F17" i="4" l="1"/>
  <c r="F12" i="4"/>
  <c r="E14" i="4" s="1"/>
  <c r="D17" i="4"/>
  <c r="D12" i="4"/>
  <c r="E12" i="4" l="1"/>
  <c r="C14" i="4" s="1"/>
  <c r="E17" i="4"/>
  <c r="C12" i="4" l="1"/>
  <c r="B14" i="4" s="1"/>
  <c r="C17" i="4"/>
  <c r="B17" i="4" l="1"/>
  <c r="B12" i="4"/>
</calcChain>
</file>

<file path=xl/sharedStrings.xml><?xml version="1.0" encoding="utf-8"?>
<sst xmlns="http://schemas.openxmlformats.org/spreadsheetml/2006/main" count="319" uniqueCount="117">
  <si>
    <t>Activity</t>
  </si>
  <si>
    <t>Duration</t>
  </si>
  <si>
    <t>Predecessors</t>
  </si>
  <si>
    <t>---</t>
  </si>
  <si>
    <t>Early Start</t>
  </si>
  <si>
    <t>Early Finish</t>
  </si>
  <si>
    <t>Successors</t>
  </si>
  <si>
    <t>Late Start</t>
  </si>
  <si>
    <t>Late Finish</t>
  </si>
  <si>
    <t>Slack</t>
  </si>
  <si>
    <t>3,4</t>
  </si>
  <si>
    <t>3,4,5</t>
  </si>
  <si>
    <t>4,5</t>
  </si>
  <si>
    <t>6,7</t>
  </si>
  <si>
    <t>&lt;-- ES=Max(EF of PA)</t>
  </si>
  <si>
    <t>&lt;-- LF=Min(LS of SA)</t>
  </si>
  <si>
    <t>&lt;-- EF=ES+T</t>
  </si>
  <si>
    <t>&lt;-- LS=LF-T</t>
  </si>
  <si>
    <t>&lt;-- Slack=LF-EF=LS-ES</t>
  </si>
  <si>
    <t>TOC=</t>
  </si>
  <si>
    <t>&lt;-- TOC=Max(EF)</t>
  </si>
  <si>
    <t>Optimistic</t>
  </si>
  <si>
    <t>Most Likely</t>
  </si>
  <si>
    <t>Pessimistic</t>
  </si>
  <si>
    <t>E[T]</t>
  </si>
  <si>
    <t>V[T]</t>
  </si>
  <si>
    <t>CP E[T]</t>
  </si>
  <si>
    <t>CP V[T]</t>
  </si>
  <si>
    <t>Sum</t>
  </si>
  <si>
    <t>T</t>
  </si>
  <si>
    <t>P[TOC&lt;T]</t>
  </si>
  <si>
    <t>Project Time Management Lecture - CPM Example</t>
  </si>
  <si>
    <t>Project Time Management Lecture - PERT Example</t>
  </si>
  <si>
    <t>Project Time Management Lecture - PERT with Parallel Paths Example</t>
  </si>
  <si>
    <t>&lt;-- t1</t>
  </si>
  <si>
    <t>&lt;-- t2</t>
  </si>
  <si>
    <t>&lt;-- t3</t>
  </si>
  <si>
    <t>&lt;-- E[T]=(t1+4t2+t3)/6</t>
  </si>
  <si>
    <t>&lt;-- V[T]=[ (t3-t1)/6 ]^2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</si>
  <si>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</si>
  <si>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</si>
  <si>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</si>
  <si>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</si>
  <si>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</si>
  <si>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</si>
  <si>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</si>
  <si>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</si>
  <si>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</si>
  <si>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</si>
  <si>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</si>
  <si>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</si>
  <si>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</si>
  <si>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</si>
  <si>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C,E</t>
  </si>
  <si>
    <t>F,I,J</t>
  </si>
  <si>
    <t>H,G</t>
  </si>
  <si>
    <t>B,C</t>
  </si>
  <si>
    <t>D,H</t>
  </si>
  <si>
    <t>E,F,G</t>
  </si>
  <si>
    <t>J,M</t>
  </si>
  <si>
    <t>Project Time Management Lecture - CPM: Building a House</t>
  </si>
  <si>
    <t>Z=</t>
  </si>
  <si>
    <t>Standard Normal Probability Table</t>
  </si>
  <si>
    <t>Table represents the cumulative probability or Distribution Function.</t>
  </si>
  <si>
    <t>For example, P[Z&lt; (0.3+0.06)]=</t>
  </si>
  <si>
    <t>Z</t>
  </si>
  <si>
    <t>Change duration estimates of activity 5.</t>
  </si>
  <si>
    <t>CP'1-3-6' E[T]</t>
  </si>
  <si>
    <t>CP'1-3-6' V[T]</t>
  </si>
  <si>
    <t>CP'2-5-7' E[T]</t>
  </si>
  <si>
    <t>CP'2-5-7' V[T]</t>
  </si>
  <si>
    <t>T=</t>
  </si>
  <si>
    <t>P[TOC'1-3-6'&lt;T]</t>
  </si>
  <si>
    <t>Z'1-3-6'=</t>
  </si>
  <si>
    <t>Z'2-5-7'=</t>
  </si>
  <si>
    <t>P[TOC'2-5-7'&lt;T]</t>
  </si>
  <si>
    <t>P[TOC&lt;T]=</t>
  </si>
  <si>
    <t>Project Time Management Lecture - EMV Example</t>
  </si>
  <si>
    <t>Option 1.</t>
  </si>
  <si>
    <t>If Completed</t>
  </si>
  <si>
    <t>At least 2 days early</t>
  </si>
  <si>
    <t>1 day early</t>
  </si>
  <si>
    <t>On time, day 12</t>
  </si>
  <si>
    <t>1 day late</t>
  </si>
  <si>
    <t>At least 2 days late</t>
  </si>
  <si>
    <t>Payout</t>
  </si>
  <si>
    <t>Min</t>
  </si>
  <si>
    <t>Max</t>
  </si>
  <si>
    <t>Prob</t>
  </si>
  <si>
    <t>EMV</t>
  </si>
  <si>
    <t>From PERT:</t>
  </si>
  <si>
    <t>P</t>
  </si>
  <si>
    <t>E[TOC]=</t>
  </si>
  <si>
    <t>SD[TOC]=</t>
  </si>
  <si>
    <t>Option 2.</t>
  </si>
  <si>
    <t>Path</t>
  </si>
  <si>
    <t>E[TOC]</t>
  </si>
  <si>
    <t>V[TOC]</t>
  </si>
  <si>
    <t>=P[TOC&lt;T]</t>
  </si>
  <si>
    <t>Project Time Management Lecture - CPM with Parallel Paths Example</t>
  </si>
  <si>
    <t>Change duration of activity "2" to 4.</t>
  </si>
  <si>
    <t>=Condition</t>
  </si>
  <si>
    <t>7&lt;6</t>
  </si>
  <si>
    <t>2,4&lt;1,3</t>
  </si>
  <si>
    <t>4&lt;5</t>
  </si>
  <si>
    <t>=Mean</t>
  </si>
  <si>
    <t>=Standard Deviation</t>
  </si>
  <si>
    <t>=Z</t>
  </si>
  <si>
    <t>1,3,6</t>
  </si>
  <si>
    <t>2,5,7</t>
  </si>
  <si>
    <t>1,3,7</t>
  </si>
  <si>
    <t>2,4,6</t>
  </si>
  <si>
    <t>2,4,7</t>
  </si>
  <si>
    <t>=Path</t>
  </si>
  <si>
    <t>CP-Duration</t>
  </si>
  <si>
    <t>Sum of CP-Duration=</t>
  </si>
  <si>
    <t>&lt;-- Sum of CP-Duration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</si>
</sst>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0"/>
    <numFmt numFmtId="165" formatCode="0.00000"/>
    <numFmt numFmtId="166" formatCode="0.000"/>
  </numFmts>
  <fonts count="7" x14ac:knownFonts="1">
    <font>
      <sz val="10"/>
      <name val="Arial"/>
    </font>
    <font>
      <sz val="11"/>
      <color theme="1"/>
      <name val="Calibri"/>
      <family val="2"/>
      <scheme val="minor"/>
    </font>
    <font>
      <b/>
      <u/>
      <sz val="12"/>
      <name val="Times New Roman"/>
      <family val="1"/>
    </font>
    <font>
      <sz val="12"/>
      <name val="Times New Roman"/>
      <family val="1"/>
    </font>
    <font>
      <b/>
      <u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0" fontId="1" fillId="0" borderId="0"/>
  </cellStyleXfs>
  <cellXfs count="142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1" xfId="0" applyFont="1" applyBorder="1" applyAlignment="1">
      <alignment horizontal="right"/>
    </xf>
    <xf numFmtId="0" fontId="3" fillId="0" borderId="1" xfId="0" applyFont="1" applyBorder="1" applyAlignment="1">
      <alignment horizontal="center"/>
    </xf>
    <xf numFmtId="0" fontId="3" fillId="0" borderId="2" xfId="0" applyFont="1" applyBorder="1"/>
    <xf numFmtId="0" fontId="3" fillId="0" borderId="0" xfId="0" applyFont="1" applyBorder="1"/>
    <xf numFmtId="0" fontId="3" fillId="0" borderId="3" xfId="0" applyFont="1" applyBorder="1"/>
    <xf numFmtId="0" fontId="3" fillId="0" borderId="5" xfId="0" quotePrefix="1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4" xfId="0" applyFont="1" applyBorder="1" applyAlignment="1">
      <alignment horizontal="right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0" xfId="0" quotePrefix="1" applyFont="1"/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0" xfId="0" quotePrefix="1" applyFont="1" applyAlignment="1">
      <alignment horizontal="right"/>
    </xf>
    <xf numFmtId="0" fontId="3" fillId="0" borderId="0" xfId="0" applyFont="1" applyAlignment="1">
      <alignment horizontal="left"/>
    </xf>
    <xf numFmtId="0" fontId="3" fillId="0" borderId="14" xfId="0" applyFont="1" applyBorder="1" applyAlignment="1">
      <alignment horizontal="center"/>
    </xf>
    <xf numFmtId="0" fontId="3" fillId="0" borderId="14" xfId="0" quotePrefix="1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center"/>
    </xf>
    <xf numFmtId="164" fontId="3" fillId="0" borderId="13" xfId="0" applyNumberFormat="1" applyFont="1" applyBorder="1" applyAlignment="1">
      <alignment horizontal="center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4" xfId="0" applyFont="1" applyFill="1" applyBorder="1" applyAlignment="1">
      <alignment horizontal="right"/>
    </xf>
    <xf numFmtId="0" fontId="3" fillId="0" borderId="0" xfId="0" quotePrefix="1" applyFont="1" applyAlignment="1">
      <alignment horizontal="center"/>
    </xf>
    <xf numFmtId="0" fontId="3" fillId="0" borderId="6" xfId="0" applyFont="1" applyBorder="1"/>
    <xf numFmtId="0" fontId="3" fillId="0" borderId="16" xfId="0" applyFont="1" applyBorder="1"/>
    <xf numFmtId="0" fontId="3" fillId="0" borderId="17" xfId="0" applyFont="1" applyBorder="1" applyAlignment="1">
      <alignment horizontal="center"/>
    </xf>
    <xf numFmtId="0" fontId="3" fillId="0" borderId="9" xfId="0" applyFont="1" applyBorder="1"/>
    <xf numFmtId="0" fontId="3" fillId="0" borderId="18" xfId="0" applyFont="1" applyBorder="1" applyAlignment="1">
      <alignment horizontal="center"/>
    </xf>
    <xf numFmtId="0" fontId="3" fillId="0" borderId="19" xfId="0" applyFont="1" applyBorder="1"/>
    <xf numFmtId="0" fontId="3" fillId="0" borderId="20" xfId="0" quotePrefix="1" applyFont="1" applyBorder="1" applyAlignment="1">
      <alignment horizontal="center"/>
    </xf>
    <xf numFmtId="0" fontId="3" fillId="0" borderId="11" xfId="0" applyFont="1" applyBorder="1"/>
    <xf numFmtId="164" fontId="3" fillId="0" borderId="1" xfId="0" applyNumberFormat="1" applyFont="1" applyBorder="1" applyAlignment="1">
      <alignment horizontal="center"/>
    </xf>
    <xf numFmtId="164" fontId="3" fillId="0" borderId="9" xfId="0" applyNumberFormat="1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0" fontId="4" fillId="0" borderId="0" xfId="1" applyFont="1"/>
    <xf numFmtId="0" fontId="5" fillId="0" borderId="0" xfId="1" applyFont="1"/>
    <xf numFmtId="0" fontId="5" fillId="0" borderId="21" xfId="1" applyFont="1" applyBorder="1"/>
    <xf numFmtId="0" fontId="5" fillId="0" borderId="22" xfId="1" applyFont="1" applyBorder="1"/>
    <xf numFmtId="0" fontId="5" fillId="0" borderId="23" xfId="1" applyFont="1" applyBorder="1"/>
    <xf numFmtId="0" fontId="5" fillId="0" borderId="24" xfId="1" applyFont="1" applyBorder="1"/>
    <xf numFmtId="0" fontId="5" fillId="0" borderId="25" xfId="1" applyFont="1" applyBorder="1" applyAlignment="1">
      <alignment horizontal="right"/>
    </xf>
    <xf numFmtId="164" fontId="5" fillId="0" borderId="0" xfId="1" applyNumberFormat="1" applyFont="1" applyAlignment="1">
      <alignment horizontal="left"/>
    </xf>
    <xf numFmtId="0" fontId="5" fillId="0" borderId="26" xfId="1" applyFont="1" applyBorder="1"/>
    <xf numFmtId="0" fontId="5" fillId="0" borderId="21" xfId="1" applyFont="1" applyBorder="1" applyAlignment="1">
      <alignment horizontal="center"/>
    </xf>
    <xf numFmtId="0" fontId="5" fillId="0" borderId="21" xfId="1" applyFont="1" applyBorder="1" applyAlignment="1">
      <alignment horizontal="center" vertical="center"/>
    </xf>
    <xf numFmtId="0" fontId="5" fillId="0" borderId="23" xfId="1" applyFont="1" applyBorder="1" applyAlignment="1">
      <alignment horizontal="center" vertical="center"/>
    </xf>
    <xf numFmtId="164" fontId="5" fillId="0" borderId="6" xfId="1" applyNumberFormat="1" applyFont="1" applyBorder="1" applyAlignment="1">
      <alignment horizontal="left"/>
    </xf>
    <xf numFmtId="164" fontId="5" fillId="0" borderId="8" xfId="1" applyNumberFormat="1" applyFont="1" applyBorder="1" applyAlignment="1">
      <alignment horizontal="left"/>
    </xf>
    <xf numFmtId="0" fontId="5" fillId="0" borderId="16" xfId="1" applyFont="1" applyBorder="1" applyAlignment="1">
      <alignment horizontal="center"/>
    </xf>
    <xf numFmtId="164" fontId="5" fillId="0" borderId="9" xfId="1" applyNumberFormat="1" applyFont="1" applyBorder="1" applyAlignment="1">
      <alignment horizontal="left"/>
    </xf>
    <xf numFmtId="164" fontId="5" fillId="0" borderId="10" xfId="1" applyNumberFormat="1" applyFont="1" applyBorder="1" applyAlignment="1">
      <alignment horizontal="left"/>
    </xf>
    <xf numFmtId="0" fontId="5" fillId="0" borderId="25" xfId="1" applyFont="1" applyBorder="1" applyAlignment="1">
      <alignment horizontal="center"/>
    </xf>
    <xf numFmtId="164" fontId="5" fillId="0" borderId="11" xfId="1" applyNumberFormat="1" applyFont="1" applyBorder="1" applyAlignment="1">
      <alignment horizontal="left"/>
    </xf>
    <xf numFmtId="164" fontId="5" fillId="0" borderId="13" xfId="1" applyNumberFormat="1" applyFont="1" applyBorder="1" applyAlignment="1">
      <alignment horizontal="left"/>
    </xf>
    <xf numFmtId="165" fontId="5" fillId="0" borderId="0" xfId="1" applyNumberFormat="1" applyFont="1"/>
    <xf numFmtId="0" fontId="2" fillId="0" borderId="28" xfId="0" applyFont="1" applyBorder="1"/>
    <xf numFmtId="0" fontId="3" fillId="0" borderId="29" xfId="0" applyFont="1" applyBorder="1"/>
    <xf numFmtId="0" fontId="3" fillId="0" borderId="30" xfId="0" applyFont="1" applyBorder="1"/>
    <xf numFmtId="0" fontId="3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166" fontId="3" fillId="0" borderId="11" xfId="0" applyNumberFormat="1" applyFont="1" applyBorder="1" applyAlignment="1">
      <alignment horizontal="center" vertical="center"/>
    </xf>
    <xf numFmtId="166" fontId="3" fillId="0" borderId="14" xfId="0" applyNumberFormat="1" applyFont="1" applyBorder="1" applyAlignment="1">
      <alignment horizontal="center" vertical="center"/>
    </xf>
    <xf numFmtId="166" fontId="3" fillId="0" borderId="6" xfId="0" applyNumberFormat="1" applyFont="1" applyBorder="1" applyAlignment="1">
      <alignment horizontal="center" vertical="center"/>
    </xf>
    <xf numFmtId="166" fontId="3" fillId="0" borderId="7" xfId="0" applyNumberFormat="1" applyFont="1" applyBorder="1" applyAlignment="1">
      <alignment horizontal="center" vertical="center"/>
    </xf>
    <xf numFmtId="166" fontId="3" fillId="0" borderId="8" xfId="0" applyNumberFormat="1" applyFont="1" applyBorder="1" applyAlignment="1">
      <alignment horizontal="center" vertical="center"/>
    </xf>
    <xf numFmtId="166" fontId="3" fillId="0" borderId="12" xfId="0" applyNumberFormat="1" applyFont="1" applyBorder="1" applyAlignment="1">
      <alignment horizontal="center" vertical="center"/>
    </xf>
    <xf numFmtId="166" fontId="3" fillId="0" borderId="13" xfId="0" applyNumberFormat="1" applyFont="1" applyBorder="1" applyAlignment="1">
      <alignment horizontal="center" vertical="center"/>
    </xf>
    <xf numFmtId="0" fontId="3" fillId="0" borderId="38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166" fontId="3" fillId="0" borderId="41" xfId="0" applyNumberFormat="1" applyFont="1" applyBorder="1" applyAlignment="1">
      <alignment horizontal="center" vertical="center"/>
    </xf>
    <xf numFmtId="166" fontId="3" fillId="0" borderId="42" xfId="0" applyNumberFormat="1" applyFont="1" applyBorder="1" applyAlignment="1">
      <alignment horizontal="center" vertical="center"/>
    </xf>
    <xf numFmtId="166" fontId="3" fillId="0" borderId="43" xfId="0" applyNumberFormat="1" applyFont="1" applyBorder="1" applyAlignment="1">
      <alignment horizontal="center" vertical="center"/>
    </xf>
    <xf numFmtId="166" fontId="3" fillId="0" borderId="44" xfId="0" applyNumberFormat="1" applyFont="1" applyBorder="1" applyAlignment="1">
      <alignment horizontal="center" vertical="center"/>
    </xf>
    <xf numFmtId="166" fontId="3" fillId="0" borderId="2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6" fillId="0" borderId="0" xfId="0" applyFont="1"/>
    <xf numFmtId="166" fontId="3" fillId="0" borderId="0" xfId="0" applyNumberFormat="1" applyFont="1" applyAlignment="1">
      <alignment horizontal="center"/>
    </xf>
    <xf numFmtId="0" fontId="3" fillId="0" borderId="31" xfId="0" applyFont="1" applyBorder="1" applyAlignment="1">
      <alignment horizontal="right"/>
    </xf>
    <xf numFmtId="0" fontId="3" fillId="0" borderId="45" xfId="0" applyFont="1" applyBorder="1" applyAlignment="1">
      <alignment horizontal="left"/>
    </xf>
    <xf numFmtId="0" fontId="3" fillId="0" borderId="34" xfId="0" applyFont="1" applyBorder="1"/>
    <xf numFmtId="166" fontId="3" fillId="0" borderId="1" xfId="0" applyNumberFormat="1" applyFont="1" applyBorder="1" applyAlignment="1">
      <alignment horizontal="center"/>
    </xf>
    <xf numFmtId="0" fontId="3" fillId="0" borderId="1" xfId="0" applyFont="1" applyBorder="1"/>
    <xf numFmtId="166" fontId="3" fillId="0" borderId="5" xfId="0" applyNumberFormat="1" applyFont="1" applyBorder="1" applyAlignment="1">
      <alignment horizontal="center"/>
    </xf>
    <xf numFmtId="166" fontId="6" fillId="0" borderId="27" xfId="0" applyNumberFormat="1" applyFont="1" applyBorder="1" applyAlignment="1">
      <alignment horizontal="center"/>
    </xf>
    <xf numFmtId="0" fontId="6" fillId="0" borderId="46" xfId="0" applyFont="1" applyBorder="1" applyAlignment="1">
      <alignment horizontal="center"/>
    </xf>
    <xf numFmtId="0" fontId="6" fillId="0" borderId="47" xfId="0" applyFont="1" applyBorder="1" applyAlignment="1">
      <alignment horizontal="center"/>
    </xf>
    <xf numFmtId="0" fontId="6" fillId="0" borderId="48" xfId="0" applyFont="1" applyBorder="1" applyAlignment="1">
      <alignment horizontal="center"/>
    </xf>
    <xf numFmtId="0" fontId="6" fillId="0" borderId="49" xfId="0" applyFont="1" applyBorder="1" applyAlignment="1">
      <alignment horizontal="center"/>
    </xf>
    <xf numFmtId="0" fontId="6" fillId="0" borderId="50" xfId="0" applyFont="1" applyBorder="1" applyAlignment="1">
      <alignment horizontal="center"/>
    </xf>
    <xf numFmtId="0" fontId="3" fillId="0" borderId="51" xfId="0" applyFont="1" applyBorder="1" applyAlignment="1">
      <alignment horizontal="center"/>
    </xf>
    <xf numFmtId="0" fontId="3" fillId="0" borderId="53" xfId="0" applyFont="1" applyBorder="1" applyAlignment="1">
      <alignment horizontal="center"/>
    </xf>
    <xf numFmtId="0" fontId="3" fillId="0" borderId="54" xfId="0" applyFont="1" applyBorder="1" applyAlignment="1">
      <alignment horizontal="center"/>
    </xf>
    <xf numFmtId="0" fontId="3" fillId="0" borderId="52" xfId="0" applyFont="1" applyBorder="1" applyAlignment="1">
      <alignment horizontal="center"/>
    </xf>
    <xf numFmtId="0" fontId="3" fillId="0" borderId="55" xfId="0" applyFont="1" applyBorder="1"/>
    <xf numFmtId="0" fontId="3" fillId="0" borderId="56" xfId="0" applyFont="1" applyBorder="1"/>
    <xf numFmtId="0" fontId="3" fillId="0" borderId="57" xfId="0" applyFont="1" applyBorder="1"/>
    <xf numFmtId="0" fontId="3" fillId="0" borderId="58" xfId="0" applyFont="1" applyBorder="1"/>
    <xf numFmtId="0" fontId="3" fillId="0" borderId="59" xfId="0" applyFont="1" applyBorder="1"/>
    <xf numFmtId="0" fontId="3" fillId="0" borderId="60" xfId="0" applyFont="1" applyBorder="1" applyAlignment="1">
      <alignment horizontal="center"/>
    </xf>
    <xf numFmtId="0" fontId="3" fillId="0" borderId="61" xfId="0" applyFont="1" applyBorder="1" applyAlignment="1">
      <alignment horizontal="center"/>
    </xf>
    <xf numFmtId="0" fontId="3" fillId="0" borderId="62" xfId="0" applyFont="1" applyBorder="1"/>
    <xf numFmtId="166" fontId="3" fillId="0" borderId="1" xfId="0" applyNumberFormat="1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0" xfId="0" quotePrefix="1" applyFont="1" applyAlignment="1">
      <alignment horizontal="left"/>
    </xf>
    <xf numFmtId="166" fontId="3" fillId="0" borderId="4" xfId="0" applyNumberFormat="1" applyFont="1" applyBorder="1" applyAlignment="1">
      <alignment horizontal="left"/>
    </xf>
    <xf numFmtId="166" fontId="3" fillId="0" borderId="2" xfId="0" applyNumberFormat="1" applyFont="1" applyBorder="1" applyAlignment="1">
      <alignment horizontal="left"/>
    </xf>
    <xf numFmtId="166" fontId="3" fillId="0" borderId="0" xfId="0" applyNumberFormat="1" applyFont="1" applyBorder="1" applyAlignment="1">
      <alignment horizontal="left"/>
    </xf>
    <xf numFmtId="166" fontId="3" fillId="0" borderId="3" xfId="0" applyNumberFormat="1" applyFont="1" applyBorder="1" applyAlignment="1">
      <alignment horizontal="left"/>
    </xf>
    <xf numFmtId="0" fontId="3" fillId="0" borderId="4" xfId="0" applyFont="1" applyBorder="1" applyAlignment="1">
      <alignment horizontal="left"/>
    </xf>
    <xf numFmtId="166" fontId="3" fillId="0" borderId="0" xfId="0" applyNumberFormat="1" applyFont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53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54" xfId="0" applyFont="1" applyBorder="1" applyAlignment="1">
      <alignment horizontal="left"/>
    </xf>
    <xf numFmtId="166" fontId="3" fillId="0" borderId="51" xfId="0" applyNumberFormat="1" applyFont="1" applyBorder="1" applyAlignment="1">
      <alignment horizontal="left"/>
    </xf>
    <xf numFmtId="0" fontId="3" fillId="0" borderId="51" xfId="0" applyFont="1" applyBorder="1" applyAlignment="1">
      <alignment horizontal="left"/>
    </xf>
    <xf numFmtId="0" fontId="3" fillId="0" borderId="36" xfId="0" applyFont="1" applyBorder="1" applyAlignment="1">
      <alignment horizontal="left"/>
    </xf>
    <xf numFmtId="166" fontId="3" fillId="0" borderId="0" xfId="0" quotePrefix="1" applyNumberFormat="1" applyFont="1" applyAlignment="1">
      <alignment horizontal="left"/>
    </xf>
    <xf numFmtId="0" fontId="3" fillId="0" borderId="4" xfId="0" quotePrefix="1" applyFont="1" applyBorder="1" applyAlignment="1">
      <alignment horizontal="center"/>
    </xf>
    <xf numFmtId="0" fontId="3" fillId="0" borderId="51" xfId="0" quotePrefix="1" applyFont="1" applyBorder="1" applyAlignment="1">
      <alignment horizontal="center"/>
    </xf>
    <xf numFmtId="0" fontId="3" fillId="0" borderId="36" xfId="0" quotePrefix="1" applyFont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00373599003736"/>
          <c:y val="2.3622828784119108E-2"/>
          <c:w val="0.84007471980074722"/>
          <c:h val="0.78157541707314637"/>
        </c:manualLayout>
      </c:layout>
      <c:scatterChart>
        <c:scatterStyle val="lineMarker"/>
        <c:varyColors val="0"/>
        <c:ser>
          <c:idx val="0"/>
          <c:order val="0"/>
          <c:tx>
            <c:v>Path"1-3-6"</c:v>
          </c:tx>
          <c:xVal>
            <c:numRef>
              <c:f>'4. PERT-PP'!$B$34:$H$34</c:f>
              <c:numCache>
                <c:formatCode>General</c:formatCode>
                <c:ptCount val="7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</c:numCache>
            </c:numRef>
          </c:xVal>
          <c:yVal>
            <c:numRef>
              <c:f>'4. PERT-PP'!$B$36:$H$36</c:f>
              <c:numCache>
                <c:formatCode>0.000</c:formatCode>
                <c:ptCount val="7"/>
                <c:pt idx="0">
                  <c:v>7.1233377413985999E-2</c:v>
                </c:pt>
                <c:pt idx="1">
                  <c:v>0.21185539858339644</c:v>
                </c:pt>
                <c:pt idx="2">
                  <c:v>0.44696488337638568</c:v>
                </c:pt>
                <c:pt idx="3">
                  <c:v>0.70309857139614862</c:v>
                </c:pt>
                <c:pt idx="4">
                  <c:v>0.88493032977829156</c:v>
                </c:pt>
                <c:pt idx="5">
                  <c:v>0.9690259242932594</c:v>
                </c:pt>
                <c:pt idx="6">
                  <c:v>0.99435082724443935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6B1-4346-9EB0-AD47D85DBE71}"/>
            </c:ext>
          </c:extLst>
        </c:ser>
        <c:ser>
          <c:idx val="1"/>
          <c:order val="1"/>
          <c:tx>
            <c:v>Path "2-5-7"</c:v>
          </c:tx>
          <c:xVal>
            <c:numRef>
              <c:f>'4. PERT-PP'!$B$34:$H$34</c:f>
              <c:numCache>
                <c:formatCode>General</c:formatCode>
                <c:ptCount val="7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</c:numCache>
            </c:numRef>
          </c:xVal>
          <c:yVal>
            <c:numRef>
              <c:f>'4. PERT-PP'!$B$38:$H$38</c:f>
              <c:numCache>
                <c:formatCode>0.000</c:formatCode>
                <c:ptCount val="7"/>
                <c:pt idx="0">
                  <c:v>0.10125627999950898</c:v>
                </c:pt>
                <c:pt idx="1">
                  <c:v>0.24348336616553046</c:v>
                </c:pt>
                <c:pt idx="2">
                  <c:v>0.45388298145662453</c:v>
                </c:pt>
                <c:pt idx="3">
                  <c:v>0.67847103506710515</c:v>
                </c:pt>
                <c:pt idx="4">
                  <c:v>0.8514591515737403</c:v>
                </c:pt>
                <c:pt idx="5">
                  <c:v>0.94759794585493851</c:v>
                </c:pt>
                <c:pt idx="6">
                  <c:v>0.98614192778142051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6B1-4346-9EB0-AD47D85DBE71}"/>
            </c:ext>
          </c:extLst>
        </c:ser>
        <c:ser>
          <c:idx val="2"/>
          <c:order val="2"/>
          <c:tx>
            <c:v>Critical Path</c:v>
          </c:tx>
          <c:xVal>
            <c:numRef>
              <c:f>'4. PERT-PP'!$B$34:$H$34</c:f>
              <c:numCache>
                <c:formatCode>General</c:formatCode>
                <c:ptCount val="7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</c:numCache>
            </c:numRef>
          </c:xVal>
          <c:yVal>
            <c:numRef>
              <c:f>'4. PERT-PP'!$B$39:$H$39</c:f>
              <c:numCache>
                <c:formatCode>0.000</c:formatCode>
                <c:ptCount val="7"/>
                <c:pt idx="0">
                  <c:v>7.2128268087412652E-3</c:v>
                </c:pt>
                <c:pt idx="1">
                  <c:v>5.1583265587425521E-2</c:v>
                </c:pt>
                <c:pt idx="2">
                  <c:v>0.2028697538732864</c:v>
                </c:pt>
                <c:pt idx="3">
                  <c:v>0.47703201548934787</c:v>
                </c:pt>
                <c:pt idx="4">
                  <c:v>0.75348202779489437</c:v>
                </c:pt>
                <c:pt idx="5">
                  <c:v>0.91824697534047572</c:v>
                </c:pt>
                <c:pt idx="6">
                  <c:v>0.98057104166988163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76B1-4346-9EB0-AD47D85DBE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332992"/>
        <c:axId val="122657792"/>
      </c:scatterChart>
      <c:valAx>
        <c:axId val="11332992"/>
        <c:scaling>
          <c:orientation val="minMax"/>
          <c:max val="16"/>
          <c:min val="8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22657792"/>
        <c:crosses val="autoZero"/>
        <c:crossBetween val="midCat"/>
      </c:valAx>
      <c:valAx>
        <c:axId val="12265779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P[ TOC &lt;= T ]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crossAx val="11332992"/>
        <c:crosses val="autoZero"/>
        <c:crossBetween val="midCat"/>
      </c:valAx>
      <c:spPr>
        <a:solidFill>
          <a:schemeClr val="lt1"/>
        </a:solidFill>
        <a:ln w="25400" cap="flat" cmpd="sng" algn="ctr">
          <a:solidFill>
            <a:schemeClr val="dk1"/>
          </a:solidFill>
          <a:prstDash val="solid"/>
        </a:ln>
        <a:effectLst/>
      </c:spPr>
    </c:plotArea>
    <c:legend>
      <c:legendPos val="r"/>
      <c:layout>
        <c:manualLayout>
          <c:xMode val="edge"/>
          <c:yMode val="edge"/>
          <c:x val="0.69186691638638564"/>
          <c:y val="0.33214263930896099"/>
          <c:w val="0.24708483137720993"/>
          <c:h val="0.43549873611477913"/>
        </c:manualLayout>
      </c:layout>
      <c:overlay val="0"/>
      <c:spPr>
        <a:solidFill>
          <a:schemeClr val="lt1"/>
        </a:solidFill>
        <a:ln w="25400" cap="flat" cmpd="sng" algn="ctr">
          <a:solidFill>
            <a:schemeClr val="dk1"/>
          </a:solidFill>
          <a:prstDash val="solid"/>
        </a:ln>
        <a:effectLst/>
      </c:spPr>
    </c:legend>
    <c:plotVisOnly val="1"/>
    <c:dispBlanksAs val="gap"/>
    <c:showDLblsOverMax val="0"/>
  </c:chart>
  <c:spPr>
    <a:solidFill>
      <a:schemeClr val="lt1"/>
    </a:solidFill>
    <a:ln w="25400" cap="flat" cmpd="sng" algn="ctr">
      <a:solidFill>
        <a:schemeClr val="dk1"/>
      </a:solidFill>
      <a:prstDash val="solid"/>
    </a:ln>
    <a:effectLst/>
  </c:spPr>
  <c:txPr>
    <a:bodyPr/>
    <a:lstStyle/>
    <a:p>
      <a:pPr>
        <a:defRPr sz="1200" b="1">
          <a:solidFill>
            <a:schemeClr val="dk1"/>
          </a:solidFill>
          <a:latin typeface="Times New Roman" pitchFamily="18" charset="0"/>
          <a:ea typeface="+mn-ea"/>
          <a:cs typeface="Times New Roman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190500</xdr:colOff>
      <xdr:row>39</xdr:row>
      <xdr:rowOff>127002</xdr:rowOff>
    </xdr:from>
    <xdr:to>
      <xdr:col>18</xdr:col>
      <xdr:colOff>412750</xdr:colOff>
      <xdr:row>54</xdr:row>
      <xdr:rowOff>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zoomScaleNormal="100" workbookViewId="0">
      <selection activeCell="A2" sqref="A2"/>
    </sheetView>
  </sheetViews>
  <sheetFormatPr defaultColWidth="9.109375" defaultRowHeight="15.6" x14ac:dyDescent="0.3"/>
  <cols>
    <col min="1" max="1" width="13.109375" style="2" customWidth="1"/>
    <col min="2" max="10" width="7.6640625" style="2" customWidth="1"/>
    <col min="11" max="16384" width="9.109375" style="2"/>
  </cols>
  <sheetData>
    <row r="1" spans="1:9" x14ac:dyDescent="0.3">
      <c r="A1" s="1" t="s">
        <v>31</v>
      </c>
    </row>
    <row r="3" spans="1:9" x14ac:dyDescent="0.3">
      <c r="A3" s="3" t="s">
        <v>0</v>
      </c>
      <c r="B3" s="4">
        <v>1</v>
      </c>
      <c r="C3" s="4">
        <v>2</v>
      </c>
      <c r="D3" s="4">
        <v>3</v>
      </c>
      <c r="E3" s="4">
        <v>4</v>
      </c>
      <c r="F3" s="4">
        <v>5</v>
      </c>
      <c r="G3" s="4">
        <v>6</v>
      </c>
      <c r="H3" s="4">
        <v>7</v>
      </c>
    </row>
    <row r="4" spans="1:9" x14ac:dyDescent="0.3">
      <c r="A4" s="5"/>
      <c r="B4" s="6"/>
      <c r="C4" s="6"/>
      <c r="D4" s="6"/>
      <c r="E4" s="6"/>
      <c r="F4" s="6"/>
      <c r="G4" s="6"/>
      <c r="H4" s="7"/>
    </row>
    <row r="5" spans="1:9" ht="16.2" thickBot="1" x14ac:dyDescent="0.35">
      <c r="A5" s="3" t="s">
        <v>2</v>
      </c>
      <c r="B5" s="8" t="s">
        <v>3</v>
      </c>
      <c r="C5" s="8" t="s">
        <v>3</v>
      </c>
      <c r="D5" s="9">
        <v>1</v>
      </c>
      <c r="E5" s="9">
        <v>2</v>
      </c>
      <c r="F5" s="9">
        <v>2</v>
      </c>
      <c r="G5" s="9" t="s">
        <v>10</v>
      </c>
      <c r="H5" s="9" t="s">
        <v>11</v>
      </c>
    </row>
    <row r="6" spans="1:9" x14ac:dyDescent="0.3">
      <c r="A6" s="10" t="s">
        <v>4</v>
      </c>
      <c r="B6" s="11">
        <v>0</v>
      </c>
      <c r="C6" s="12">
        <v>0</v>
      </c>
      <c r="D6" s="12">
        <f>B8</f>
        <v>5</v>
      </c>
      <c r="E6" s="12">
        <f>C8</f>
        <v>2</v>
      </c>
      <c r="F6" s="12">
        <f>C8</f>
        <v>2</v>
      </c>
      <c r="G6" s="12">
        <f>MAX(D8:E8)</f>
        <v>7</v>
      </c>
      <c r="H6" s="13">
        <f>MAX(D8:F8)</f>
        <v>7</v>
      </c>
      <c r="I6" s="14" t="s">
        <v>14</v>
      </c>
    </row>
    <row r="7" spans="1:9" x14ac:dyDescent="0.3">
      <c r="A7" s="10" t="s">
        <v>1</v>
      </c>
      <c r="B7" s="15">
        <v>5</v>
      </c>
      <c r="C7" s="4">
        <v>2</v>
      </c>
      <c r="D7" s="4">
        <v>2</v>
      </c>
      <c r="E7" s="4">
        <v>3</v>
      </c>
      <c r="F7" s="4">
        <v>3</v>
      </c>
      <c r="G7" s="4">
        <v>3</v>
      </c>
      <c r="H7" s="16">
        <v>1</v>
      </c>
    </row>
    <row r="8" spans="1:9" ht="16.2" thickBot="1" x14ac:dyDescent="0.35">
      <c r="A8" s="10" t="s">
        <v>5</v>
      </c>
      <c r="B8" s="17">
        <f>B6+B7</f>
        <v>5</v>
      </c>
      <c r="C8" s="18">
        <f t="shared" ref="C8:H8" si="0">C6+C7</f>
        <v>2</v>
      </c>
      <c r="D8" s="18">
        <f t="shared" si="0"/>
        <v>7</v>
      </c>
      <c r="E8" s="18">
        <f t="shared" si="0"/>
        <v>5</v>
      </c>
      <c r="F8" s="18">
        <f t="shared" si="0"/>
        <v>5</v>
      </c>
      <c r="G8" s="18">
        <f t="shared" si="0"/>
        <v>10</v>
      </c>
      <c r="H8" s="19">
        <f t="shared" si="0"/>
        <v>8</v>
      </c>
      <c r="I8" s="14" t="s">
        <v>16</v>
      </c>
    </row>
    <row r="9" spans="1:9" x14ac:dyDescent="0.3">
      <c r="A9" s="5"/>
      <c r="B9" s="6"/>
      <c r="C9" s="6"/>
      <c r="D9" s="6"/>
      <c r="E9" s="6"/>
      <c r="F9" s="6"/>
      <c r="G9" s="20" t="s">
        <v>19</v>
      </c>
      <c r="H9" s="21">
        <f>MAX(B8:H8)</f>
        <v>10</v>
      </c>
      <c r="I9" s="14" t="s">
        <v>20</v>
      </c>
    </row>
    <row r="10" spans="1:9" x14ac:dyDescent="0.3">
      <c r="A10" s="3" t="s">
        <v>0</v>
      </c>
      <c r="B10" s="4">
        <v>1</v>
      </c>
      <c r="C10" s="4">
        <v>2</v>
      </c>
      <c r="D10" s="4">
        <v>3</v>
      </c>
      <c r="E10" s="4">
        <v>4</v>
      </c>
      <c r="F10" s="4">
        <v>5</v>
      </c>
      <c r="G10" s="4">
        <v>6</v>
      </c>
      <c r="H10" s="4">
        <v>7</v>
      </c>
    </row>
    <row r="11" spans="1:9" ht="16.2" thickBot="1" x14ac:dyDescent="0.35">
      <c r="A11" s="5"/>
      <c r="B11" s="6"/>
      <c r="C11" s="6"/>
      <c r="D11" s="6"/>
      <c r="E11" s="6"/>
      <c r="F11" s="6"/>
      <c r="G11" s="6"/>
      <c r="H11" s="7"/>
    </row>
    <row r="12" spans="1:9" x14ac:dyDescent="0.3">
      <c r="A12" s="10" t="s">
        <v>7</v>
      </c>
      <c r="B12" s="11">
        <f>B14-B13</f>
        <v>0</v>
      </c>
      <c r="C12" s="12">
        <f t="shared" ref="C12:H12" si="1">C14-C13</f>
        <v>2</v>
      </c>
      <c r="D12" s="12">
        <f t="shared" si="1"/>
        <v>5</v>
      </c>
      <c r="E12" s="12">
        <f t="shared" si="1"/>
        <v>4</v>
      </c>
      <c r="F12" s="12">
        <f t="shared" si="1"/>
        <v>6</v>
      </c>
      <c r="G12" s="12">
        <f t="shared" si="1"/>
        <v>7</v>
      </c>
      <c r="H12" s="13">
        <f t="shared" si="1"/>
        <v>9</v>
      </c>
      <c r="I12" s="14" t="s">
        <v>17</v>
      </c>
    </row>
    <row r="13" spans="1:9" x14ac:dyDescent="0.3">
      <c r="A13" s="10" t="s">
        <v>1</v>
      </c>
      <c r="B13" s="15">
        <f t="shared" ref="B13:H13" si="2">B7</f>
        <v>5</v>
      </c>
      <c r="C13" s="4">
        <f t="shared" si="2"/>
        <v>2</v>
      </c>
      <c r="D13" s="4">
        <f t="shared" si="2"/>
        <v>2</v>
      </c>
      <c r="E13" s="4">
        <f t="shared" si="2"/>
        <v>3</v>
      </c>
      <c r="F13" s="4">
        <f t="shared" si="2"/>
        <v>3</v>
      </c>
      <c r="G13" s="4">
        <f t="shared" si="2"/>
        <v>3</v>
      </c>
      <c r="H13" s="16">
        <f t="shared" si="2"/>
        <v>1</v>
      </c>
    </row>
    <row r="14" spans="1:9" ht="16.2" thickBot="1" x14ac:dyDescent="0.35">
      <c r="A14" s="10" t="s">
        <v>8</v>
      </c>
      <c r="B14" s="17">
        <f>D12</f>
        <v>5</v>
      </c>
      <c r="C14" s="18">
        <f>MIN(E12:F12)</f>
        <v>4</v>
      </c>
      <c r="D14" s="18">
        <f>MIN(G12:H12)</f>
        <v>7</v>
      </c>
      <c r="E14" s="18">
        <f>MIN(G12:H12)</f>
        <v>7</v>
      </c>
      <c r="F14" s="18">
        <f>H12</f>
        <v>9</v>
      </c>
      <c r="G14" s="18">
        <f>H9</f>
        <v>10</v>
      </c>
      <c r="H14" s="19">
        <f>H9</f>
        <v>10</v>
      </c>
      <c r="I14" s="14" t="s">
        <v>15</v>
      </c>
    </row>
    <row r="15" spans="1:9" x14ac:dyDescent="0.3">
      <c r="A15" s="3" t="s">
        <v>6</v>
      </c>
      <c r="B15" s="22">
        <v>3</v>
      </c>
      <c r="C15" s="22" t="s">
        <v>12</v>
      </c>
      <c r="D15" s="22" t="s">
        <v>13</v>
      </c>
      <c r="E15" s="22" t="s">
        <v>13</v>
      </c>
      <c r="F15" s="22">
        <v>7</v>
      </c>
      <c r="G15" s="23" t="s">
        <v>3</v>
      </c>
      <c r="H15" s="23" t="s">
        <v>3</v>
      </c>
    </row>
    <row r="16" spans="1:9" x14ac:dyDescent="0.3">
      <c r="A16" s="5"/>
      <c r="B16" s="6"/>
      <c r="C16" s="6"/>
      <c r="D16" s="6"/>
      <c r="E16" s="6"/>
      <c r="F16" s="6"/>
      <c r="G16" s="6"/>
      <c r="H16" s="7"/>
    </row>
    <row r="17" spans="1:10" x14ac:dyDescent="0.3">
      <c r="A17" s="3" t="s">
        <v>9</v>
      </c>
      <c r="B17" s="4">
        <f>B14-B8</f>
        <v>0</v>
      </c>
      <c r="C17" s="4">
        <f t="shared" ref="C17:H17" si="3">C14-C8</f>
        <v>2</v>
      </c>
      <c r="D17" s="4">
        <f t="shared" si="3"/>
        <v>0</v>
      </c>
      <c r="E17" s="4">
        <f t="shared" si="3"/>
        <v>2</v>
      </c>
      <c r="F17" s="4">
        <f t="shared" si="3"/>
        <v>4</v>
      </c>
      <c r="G17" s="4">
        <f t="shared" si="3"/>
        <v>0</v>
      </c>
      <c r="H17" s="4">
        <f t="shared" si="3"/>
        <v>2</v>
      </c>
      <c r="I17" s="14" t="s">
        <v>18</v>
      </c>
    </row>
    <row r="18" spans="1:10" ht="16.2" thickBot="1" x14ac:dyDescent="0.35"/>
    <row r="19" spans="1:10" ht="16.2" thickTop="1" x14ac:dyDescent="0.3">
      <c r="B19" s="113"/>
      <c r="C19" s="114"/>
      <c r="D19" s="114"/>
      <c r="E19" s="114"/>
      <c r="F19" s="114"/>
      <c r="G19" s="114"/>
      <c r="H19" s="114"/>
      <c r="I19" s="114"/>
      <c r="J19" s="115"/>
    </row>
    <row r="20" spans="1:10" x14ac:dyDescent="0.3">
      <c r="A20" s="26"/>
      <c r="B20" s="116"/>
      <c r="C20" s="25"/>
      <c r="D20" s="25"/>
      <c r="E20" s="9">
        <v>3</v>
      </c>
      <c r="F20" s="110"/>
      <c r="G20" s="28"/>
      <c r="H20" s="111"/>
      <c r="I20" s="9">
        <v>7</v>
      </c>
      <c r="J20" s="117"/>
    </row>
    <row r="21" spans="1:10" x14ac:dyDescent="0.3">
      <c r="A21" s="26"/>
      <c r="B21" s="116"/>
      <c r="C21" s="9">
        <v>1</v>
      </c>
      <c r="D21" s="22"/>
      <c r="E21" s="112"/>
      <c r="F21" s="25"/>
      <c r="G21" s="25"/>
      <c r="H21" s="25"/>
      <c r="I21" s="112"/>
      <c r="J21" s="117"/>
    </row>
    <row r="22" spans="1:10" x14ac:dyDescent="0.3">
      <c r="A22" s="26"/>
      <c r="B22" s="116"/>
      <c r="C22" s="22"/>
      <c r="D22" s="25"/>
      <c r="E22" s="112"/>
      <c r="F22" s="22"/>
      <c r="G22" s="9">
        <v>6</v>
      </c>
      <c r="H22" s="25"/>
      <c r="I22" s="112"/>
      <c r="J22" s="117"/>
    </row>
    <row r="23" spans="1:10" x14ac:dyDescent="0.3">
      <c r="A23" s="26"/>
      <c r="B23" s="116"/>
      <c r="C23" s="25"/>
      <c r="D23" s="25"/>
      <c r="E23" s="22"/>
      <c r="F23" s="25"/>
      <c r="G23" s="112"/>
      <c r="H23" s="25"/>
      <c r="I23" s="112"/>
      <c r="J23" s="117"/>
    </row>
    <row r="24" spans="1:10" x14ac:dyDescent="0.3">
      <c r="A24" s="26"/>
      <c r="B24" s="116"/>
      <c r="C24" s="25"/>
      <c r="D24" s="25"/>
      <c r="E24" s="25"/>
      <c r="F24" s="25"/>
      <c r="G24" s="112"/>
      <c r="H24" s="25"/>
      <c r="I24" s="112"/>
      <c r="J24" s="117"/>
    </row>
    <row r="25" spans="1:10" x14ac:dyDescent="0.3">
      <c r="A25" s="26"/>
      <c r="B25" s="116"/>
      <c r="C25" s="25"/>
      <c r="D25" s="25"/>
      <c r="E25" s="9">
        <v>4</v>
      </c>
      <c r="F25" s="22"/>
      <c r="G25" s="112"/>
      <c r="H25" s="25"/>
      <c r="I25" s="112"/>
      <c r="J25" s="117"/>
    </row>
    <row r="26" spans="1:10" x14ac:dyDescent="0.3">
      <c r="A26" s="26"/>
      <c r="B26" s="116"/>
      <c r="C26" s="25"/>
      <c r="D26" s="25"/>
      <c r="E26" s="112"/>
      <c r="F26" s="25"/>
      <c r="G26" s="22"/>
      <c r="H26" s="25"/>
      <c r="I26" s="112"/>
      <c r="J26" s="117"/>
    </row>
    <row r="27" spans="1:10" x14ac:dyDescent="0.3">
      <c r="A27" s="26"/>
      <c r="B27" s="116"/>
      <c r="C27" s="9">
        <v>2</v>
      </c>
      <c r="D27" s="111"/>
      <c r="E27" s="112"/>
      <c r="F27" s="110"/>
      <c r="G27" s="28"/>
      <c r="H27" s="111"/>
      <c r="I27" s="112"/>
      <c r="J27" s="117"/>
    </row>
    <row r="28" spans="1:10" x14ac:dyDescent="0.3">
      <c r="A28" s="26"/>
      <c r="B28" s="116"/>
      <c r="C28" s="112"/>
      <c r="D28" s="25"/>
      <c r="E28" s="22"/>
      <c r="F28" s="25"/>
      <c r="G28" s="25"/>
      <c r="H28" s="25"/>
      <c r="I28" s="112"/>
      <c r="J28" s="117"/>
    </row>
    <row r="29" spans="1:10" x14ac:dyDescent="0.3">
      <c r="A29" s="26"/>
      <c r="B29" s="116"/>
      <c r="C29" s="112"/>
      <c r="D29" s="25"/>
      <c r="E29" s="25"/>
      <c r="F29" s="25"/>
      <c r="G29" s="25"/>
      <c r="H29" s="25"/>
      <c r="I29" s="112"/>
      <c r="J29" s="117"/>
    </row>
    <row r="30" spans="1:10" x14ac:dyDescent="0.3">
      <c r="A30" s="26"/>
      <c r="B30" s="116"/>
      <c r="C30" s="112"/>
      <c r="D30" s="111"/>
      <c r="E30" s="9">
        <v>5</v>
      </c>
      <c r="F30" s="110"/>
      <c r="G30" s="28"/>
      <c r="H30" s="111"/>
      <c r="I30" s="112"/>
      <c r="J30" s="117"/>
    </row>
    <row r="31" spans="1:10" x14ac:dyDescent="0.3">
      <c r="A31" s="26"/>
      <c r="B31" s="116"/>
      <c r="C31" s="22"/>
      <c r="D31" s="25"/>
      <c r="E31" s="22"/>
      <c r="F31" s="25"/>
      <c r="G31" s="25"/>
      <c r="H31" s="25"/>
      <c r="I31" s="22"/>
      <c r="J31" s="117"/>
    </row>
    <row r="32" spans="1:10" ht="16.2" thickBot="1" x14ac:dyDescent="0.35">
      <c r="A32" s="26"/>
      <c r="B32" s="118"/>
      <c r="C32" s="119"/>
      <c r="D32" s="119"/>
      <c r="E32" s="119"/>
      <c r="F32" s="119"/>
      <c r="G32" s="119"/>
      <c r="H32" s="119"/>
      <c r="I32" s="119"/>
      <c r="J32" s="120"/>
    </row>
    <row r="33" ht="16.2" thickTop="1" x14ac:dyDescent="0.3"/>
  </sheetData>
  <phoneticPr fontId="0" type="noConversion"/>
  <pageMargins left="0.75" right="0.75" top="1" bottom="1" header="0.5" footer="0.5"/>
  <pageSetup scale="130" orientation="landscape" horizontalDpi="4294967294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zoomScaleNormal="100" workbookViewId="0">
      <selection activeCell="N13" sqref="N13"/>
    </sheetView>
  </sheetViews>
  <sheetFormatPr defaultColWidth="9.109375" defaultRowHeight="15.6" x14ac:dyDescent="0.3"/>
  <cols>
    <col min="1" max="1" width="13.109375" style="2" customWidth="1"/>
    <col min="2" max="10" width="7.6640625" style="2" customWidth="1"/>
    <col min="11" max="16384" width="9.109375" style="2"/>
  </cols>
  <sheetData>
    <row r="1" spans="1:9" x14ac:dyDescent="0.3">
      <c r="A1" s="1" t="s">
        <v>99</v>
      </c>
    </row>
    <row r="2" spans="1:9" x14ac:dyDescent="0.3">
      <c r="A2" s="1"/>
    </row>
    <row r="3" spans="1:9" x14ac:dyDescent="0.3">
      <c r="A3" s="1" t="s">
        <v>100</v>
      </c>
    </row>
    <row r="5" spans="1:9" x14ac:dyDescent="0.3">
      <c r="A5" s="3" t="s">
        <v>0</v>
      </c>
      <c r="B5" s="4">
        <v>1</v>
      </c>
      <c r="C5" s="4">
        <v>2</v>
      </c>
      <c r="D5" s="4">
        <v>3</v>
      </c>
      <c r="E5" s="4">
        <v>4</v>
      </c>
      <c r="F5" s="4">
        <v>5</v>
      </c>
      <c r="G5" s="4">
        <v>6</v>
      </c>
      <c r="H5" s="4">
        <v>7</v>
      </c>
    </row>
    <row r="6" spans="1:9" x14ac:dyDescent="0.3">
      <c r="A6" s="5"/>
      <c r="B6" s="6"/>
      <c r="C6" s="6"/>
      <c r="D6" s="6"/>
      <c r="E6" s="6"/>
      <c r="F6" s="6"/>
      <c r="G6" s="6"/>
      <c r="H6" s="7"/>
    </row>
    <row r="7" spans="1:9" ht="16.2" thickBot="1" x14ac:dyDescent="0.35">
      <c r="A7" s="3" t="s">
        <v>2</v>
      </c>
      <c r="B7" s="8" t="s">
        <v>3</v>
      </c>
      <c r="C7" s="8" t="s">
        <v>3</v>
      </c>
      <c r="D7" s="9">
        <v>1</v>
      </c>
      <c r="E7" s="9">
        <v>2</v>
      </c>
      <c r="F7" s="9">
        <v>2</v>
      </c>
      <c r="G7" s="9" t="s">
        <v>10</v>
      </c>
      <c r="H7" s="9" t="s">
        <v>11</v>
      </c>
    </row>
    <row r="8" spans="1:9" x14ac:dyDescent="0.3">
      <c r="A8" s="10" t="s">
        <v>4</v>
      </c>
      <c r="B8" s="11">
        <v>0</v>
      </c>
      <c r="C8" s="12">
        <v>0</v>
      </c>
      <c r="D8" s="12">
        <f>B10</f>
        <v>5</v>
      </c>
      <c r="E8" s="12">
        <f>C10</f>
        <v>4</v>
      </c>
      <c r="F8" s="12">
        <f>C10</f>
        <v>4</v>
      </c>
      <c r="G8" s="12">
        <f>MAX(D10:E10)</f>
        <v>7</v>
      </c>
      <c r="H8" s="13">
        <f>MAX(D10:F10)</f>
        <v>7</v>
      </c>
      <c r="I8" s="14" t="s">
        <v>14</v>
      </c>
    </row>
    <row r="9" spans="1:9" x14ac:dyDescent="0.3">
      <c r="A9" s="10" t="s">
        <v>1</v>
      </c>
      <c r="B9" s="15">
        <v>5</v>
      </c>
      <c r="C9" s="4">
        <v>4</v>
      </c>
      <c r="D9" s="4">
        <v>2</v>
      </c>
      <c r="E9" s="4">
        <v>3</v>
      </c>
      <c r="F9" s="4">
        <v>3</v>
      </c>
      <c r="G9" s="4">
        <v>3</v>
      </c>
      <c r="H9" s="16">
        <v>1</v>
      </c>
    </row>
    <row r="10" spans="1:9" ht="16.2" thickBot="1" x14ac:dyDescent="0.35">
      <c r="A10" s="10" t="s">
        <v>5</v>
      </c>
      <c r="B10" s="17">
        <f>B8+B9</f>
        <v>5</v>
      </c>
      <c r="C10" s="18">
        <f t="shared" ref="C10:H10" si="0">C8+C9</f>
        <v>4</v>
      </c>
      <c r="D10" s="18">
        <f t="shared" si="0"/>
        <v>7</v>
      </c>
      <c r="E10" s="18">
        <f t="shared" si="0"/>
        <v>7</v>
      </c>
      <c r="F10" s="18">
        <f t="shared" si="0"/>
        <v>7</v>
      </c>
      <c r="G10" s="18">
        <f t="shared" si="0"/>
        <v>10</v>
      </c>
      <c r="H10" s="19">
        <f t="shared" si="0"/>
        <v>8</v>
      </c>
      <c r="I10" s="14" t="s">
        <v>16</v>
      </c>
    </row>
    <row r="11" spans="1:9" x14ac:dyDescent="0.3">
      <c r="A11" s="5"/>
      <c r="B11" s="6"/>
      <c r="C11" s="6"/>
      <c r="D11" s="6"/>
      <c r="E11" s="6"/>
      <c r="F11" s="6"/>
      <c r="G11" s="20" t="s">
        <v>19</v>
      </c>
      <c r="H11" s="21">
        <f>MAX(B10:H10)</f>
        <v>10</v>
      </c>
      <c r="I11" s="14" t="s">
        <v>20</v>
      </c>
    </row>
    <row r="12" spans="1:9" x14ac:dyDescent="0.3">
      <c r="A12" s="3" t="s">
        <v>0</v>
      </c>
      <c r="B12" s="4">
        <v>1</v>
      </c>
      <c r="C12" s="4">
        <v>2</v>
      </c>
      <c r="D12" s="4">
        <v>3</v>
      </c>
      <c r="E12" s="4">
        <v>4</v>
      </c>
      <c r="F12" s="4">
        <v>5</v>
      </c>
      <c r="G12" s="4">
        <v>6</v>
      </c>
      <c r="H12" s="4">
        <v>7</v>
      </c>
    </row>
    <row r="13" spans="1:9" ht="16.2" thickBot="1" x14ac:dyDescent="0.35">
      <c r="A13" s="5"/>
      <c r="B13" s="6"/>
      <c r="C13" s="6"/>
      <c r="D13" s="6"/>
      <c r="E13" s="6"/>
      <c r="F13" s="6"/>
      <c r="G13" s="6"/>
      <c r="H13" s="7"/>
    </row>
    <row r="14" spans="1:9" x14ac:dyDescent="0.3">
      <c r="A14" s="10" t="s">
        <v>7</v>
      </c>
      <c r="B14" s="11">
        <f>B16-B15</f>
        <v>0</v>
      </c>
      <c r="C14" s="12">
        <f t="shared" ref="C14:H14" si="1">C16-C15</f>
        <v>0</v>
      </c>
      <c r="D14" s="12">
        <f t="shared" si="1"/>
        <v>5</v>
      </c>
      <c r="E14" s="12">
        <f t="shared" si="1"/>
        <v>4</v>
      </c>
      <c r="F14" s="12">
        <f t="shared" si="1"/>
        <v>6</v>
      </c>
      <c r="G14" s="12">
        <f t="shared" si="1"/>
        <v>7</v>
      </c>
      <c r="H14" s="13">
        <f t="shared" si="1"/>
        <v>9</v>
      </c>
      <c r="I14" s="14" t="s">
        <v>17</v>
      </c>
    </row>
    <row r="15" spans="1:9" x14ac:dyDescent="0.3">
      <c r="A15" s="10" t="s">
        <v>1</v>
      </c>
      <c r="B15" s="15">
        <f t="shared" ref="B15:H15" si="2">B9</f>
        <v>5</v>
      </c>
      <c r="C15" s="4">
        <f t="shared" si="2"/>
        <v>4</v>
      </c>
      <c r="D15" s="4">
        <f t="shared" si="2"/>
        <v>2</v>
      </c>
      <c r="E15" s="4">
        <f t="shared" si="2"/>
        <v>3</v>
      </c>
      <c r="F15" s="4">
        <f t="shared" si="2"/>
        <v>3</v>
      </c>
      <c r="G15" s="4">
        <f t="shared" si="2"/>
        <v>3</v>
      </c>
      <c r="H15" s="16">
        <f t="shared" si="2"/>
        <v>1</v>
      </c>
    </row>
    <row r="16" spans="1:9" ht="16.2" thickBot="1" x14ac:dyDescent="0.35">
      <c r="A16" s="10" t="s">
        <v>8</v>
      </c>
      <c r="B16" s="17">
        <f>D14</f>
        <v>5</v>
      </c>
      <c r="C16" s="18">
        <f>MIN(E14:F14)</f>
        <v>4</v>
      </c>
      <c r="D16" s="18">
        <f>MIN(G14:H14)</f>
        <v>7</v>
      </c>
      <c r="E16" s="18">
        <f>MIN(G14:H14)</f>
        <v>7</v>
      </c>
      <c r="F16" s="18">
        <f>H14</f>
        <v>9</v>
      </c>
      <c r="G16" s="18">
        <f>H11</f>
        <v>10</v>
      </c>
      <c r="H16" s="19">
        <f>H11</f>
        <v>10</v>
      </c>
      <c r="I16" s="14" t="s">
        <v>15</v>
      </c>
    </row>
    <row r="17" spans="1:10" x14ac:dyDescent="0.3">
      <c r="A17" s="3" t="s">
        <v>6</v>
      </c>
      <c r="B17" s="22">
        <v>3</v>
      </c>
      <c r="C17" s="22" t="s">
        <v>12</v>
      </c>
      <c r="D17" s="22" t="s">
        <v>13</v>
      </c>
      <c r="E17" s="22" t="s">
        <v>13</v>
      </c>
      <c r="F17" s="22">
        <v>7</v>
      </c>
      <c r="G17" s="23" t="s">
        <v>3</v>
      </c>
      <c r="H17" s="23" t="s">
        <v>3</v>
      </c>
    </row>
    <row r="18" spans="1:10" x14ac:dyDescent="0.3">
      <c r="A18" s="5"/>
      <c r="B18" s="6"/>
      <c r="C18" s="6"/>
      <c r="D18" s="6"/>
      <c r="E18" s="6"/>
      <c r="F18" s="6"/>
      <c r="G18" s="6"/>
      <c r="H18" s="7"/>
    </row>
    <row r="19" spans="1:10" x14ac:dyDescent="0.3">
      <c r="A19" s="3" t="s">
        <v>9</v>
      </c>
      <c r="B19" s="4">
        <f>B16-B10</f>
        <v>0</v>
      </c>
      <c r="C19" s="4">
        <f t="shared" ref="C19:H19" si="3">C16-C10</f>
        <v>0</v>
      </c>
      <c r="D19" s="4">
        <f t="shared" si="3"/>
        <v>0</v>
      </c>
      <c r="E19" s="4">
        <f t="shared" si="3"/>
        <v>0</v>
      </c>
      <c r="F19" s="4">
        <f t="shared" si="3"/>
        <v>2</v>
      </c>
      <c r="G19" s="4">
        <f t="shared" si="3"/>
        <v>0</v>
      </c>
      <c r="H19" s="4">
        <f t="shared" si="3"/>
        <v>2</v>
      </c>
      <c r="I19" s="14" t="s">
        <v>18</v>
      </c>
    </row>
    <row r="20" spans="1:10" x14ac:dyDescent="0.3">
      <c r="A20" s="3" t="s">
        <v>114</v>
      </c>
      <c r="B20" s="4">
        <f>IF(B19=0,B9,"")</f>
        <v>5</v>
      </c>
      <c r="C20" s="4">
        <f t="shared" ref="C20:H20" si="4">IF(C19=0,C9,"")</f>
        <v>4</v>
      </c>
      <c r="D20" s="4">
        <f t="shared" si="4"/>
        <v>2</v>
      </c>
      <c r="E20" s="4">
        <f t="shared" si="4"/>
        <v>3</v>
      </c>
      <c r="F20" s="4" t="str">
        <f t="shared" si="4"/>
        <v/>
      </c>
      <c r="G20" s="4">
        <f t="shared" si="4"/>
        <v>3</v>
      </c>
      <c r="H20" s="4" t="str">
        <f t="shared" si="4"/>
        <v/>
      </c>
    </row>
    <row r="21" spans="1:10" x14ac:dyDescent="0.3">
      <c r="A21" s="24"/>
      <c r="B21" s="25"/>
      <c r="C21" s="25"/>
      <c r="D21" s="25"/>
      <c r="E21" s="25"/>
      <c r="F21" s="25"/>
      <c r="G21" s="24" t="s">
        <v>115</v>
      </c>
      <c r="H21" s="35">
        <f>SUM(B20:H20)</f>
        <v>17</v>
      </c>
      <c r="I21" s="14" t="s">
        <v>116</v>
      </c>
    </row>
    <row r="22" spans="1:10" ht="16.2" thickBot="1" x14ac:dyDescent="0.35"/>
    <row r="23" spans="1:10" ht="16.2" thickTop="1" x14ac:dyDescent="0.3">
      <c r="B23" s="113"/>
      <c r="C23" s="114"/>
      <c r="D23" s="114"/>
      <c r="E23" s="114"/>
      <c r="F23" s="114"/>
      <c r="G23" s="114"/>
      <c r="H23" s="114"/>
      <c r="I23" s="114"/>
      <c r="J23" s="115"/>
    </row>
    <row r="24" spans="1:10" x14ac:dyDescent="0.3">
      <c r="A24" s="26"/>
      <c r="B24" s="116"/>
      <c r="C24" s="25"/>
      <c r="D24" s="25"/>
      <c r="E24" s="9">
        <v>3</v>
      </c>
      <c r="F24" s="110"/>
      <c r="G24" s="28"/>
      <c r="H24" s="111"/>
      <c r="I24" s="9">
        <v>7</v>
      </c>
      <c r="J24" s="117"/>
    </row>
    <row r="25" spans="1:10" x14ac:dyDescent="0.3">
      <c r="A25" s="26"/>
      <c r="B25" s="116"/>
      <c r="C25" s="9">
        <v>1</v>
      </c>
      <c r="D25" s="22"/>
      <c r="E25" s="112"/>
      <c r="F25" s="25"/>
      <c r="G25" s="25"/>
      <c r="H25" s="25"/>
      <c r="I25" s="112"/>
      <c r="J25" s="117"/>
    </row>
    <row r="26" spans="1:10" x14ac:dyDescent="0.3">
      <c r="A26" s="26"/>
      <c r="B26" s="116"/>
      <c r="C26" s="22"/>
      <c r="D26" s="25"/>
      <c r="E26" s="112"/>
      <c r="F26" s="22"/>
      <c r="G26" s="9">
        <v>6</v>
      </c>
      <c r="H26" s="25"/>
      <c r="I26" s="112"/>
      <c r="J26" s="117"/>
    </row>
    <row r="27" spans="1:10" x14ac:dyDescent="0.3">
      <c r="A27" s="26"/>
      <c r="B27" s="116"/>
      <c r="C27" s="25"/>
      <c r="D27" s="25"/>
      <c r="E27" s="22"/>
      <c r="F27" s="25"/>
      <c r="G27" s="112"/>
      <c r="H27" s="25"/>
      <c r="I27" s="112"/>
      <c r="J27" s="117"/>
    </row>
    <row r="28" spans="1:10" x14ac:dyDescent="0.3">
      <c r="A28" s="26"/>
      <c r="B28" s="116"/>
      <c r="C28" s="25"/>
      <c r="D28" s="25"/>
      <c r="E28" s="25"/>
      <c r="F28" s="25"/>
      <c r="G28" s="112"/>
      <c r="H28" s="25"/>
      <c r="I28" s="112"/>
      <c r="J28" s="117"/>
    </row>
    <row r="29" spans="1:10" x14ac:dyDescent="0.3">
      <c r="A29" s="26"/>
      <c r="B29" s="116"/>
      <c r="C29" s="25"/>
      <c r="D29" s="25"/>
      <c r="E29" s="9">
        <v>4</v>
      </c>
      <c r="F29" s="22"/>
      <c r="G29" s="112"/>
      <c r="H29" s="25"/>
      <c r="I29" s="112"/>
      <c r="J29" s="117"/>
    </row>
    <row r="30" spans="1:10" x14ac:dyDescent="0.3">
      <c r="A30" s="26"/>
      <c r="B30" s="116"/>
      <c r="C30" s="25"/>
      <c r="D30" s="25"/>
      <c r="E30" s="112"/>
      <c r="F30" s="25"/>
      <c r="G30" s="22"/>
      <c r="H30" s="25"/>
      <c r="I30" s="112"/>
      <c r="J30" s="117"/>
    </row>
    <row r="31" spans="1:10" x14ac:dyDescent="0.3">
      <c r="A31" s="26"/>
      <c r="B31" s="116"/>
      <c r="C31" s="9">
        <v>2</v>
      </c>
      <c r="D31" s="111"/>
      <c r="E31" s="112"/>
      <c r="F31" s="110"/>
      <c r="G31" s="28"/>
      <c r="H31" s="111"/>
      <c r="I31" s="112"/>
      <c r="J31" s="117"/>
    </row>
    <row r="32" spans="1:10" x14ac:dyDescent="0.3">
      <c r="A32" s="26"/>
      <c r="B32" s="116"/>
      <c r="C32" s="112"/>
      <c r="D32" s="25"/>
      <c r="E32" s="22"/>
      <c r="F32" s="25"/>
      <c r="G32" s="25"/>
      <c r="H32" s="25"/>
      <c r="I32" s="112"/>
      <c r="J32" s="117"/>
    </row>
    <row r="33" spans="1:10" x14ac:dyDescent="0.3">
      <c r="A33" s="26"/>
      <c r="B33" s="116"/>
      <c r="C33" s="112"/>
      <c r="D33" s="25"/>
      <c r="E33" s="25"/>
      <c r="F33" s="25"/>
      <c r="G33" s="25"/>
      <c r="H33" s="25"/>
      <c r="I33" s="112"/>
      <c r="J33" s="117"/>
    </row>
    <row r="34" spans="1:10" x14ac:dyDescent="0.3">
      <c r="A34" s="26"/>
      <c r="B34" s="116"/>
      <c r="C34" s="112"/>
      <c r="D34" s="111"/>
      <c r="E34" s="9">
        <v>5</v>
      </c>
      <c r="F34" s="110"/>
      <c r="G34" s="28"/>
      <c r="H34" s="111"/>
      <c r="I34" s="112"/>
      <c r="J34" s="117"/>
    </row>
    <row r="35" spans="1:10" x14ac:dyDescent="0.3">
      <c r="A35" s="26"/>
      <c r="B35" s="116"/>
      <c r="C35" s="22"/>
      <c r="D35" s="25"/>
      <c r="E35" s="22"/>
      <c r="F35" s="25"/>
      <c r="G35" s="25"/>
      <c r="H35" s="25"/>
      <c r="I35" s="22"/>
      <c r="J35" s="117"/>
    </row>
    <row r="36" spans="1:10" ht="16.2" thickBot="1" x14ac:dyDescent="0.35">
      <c r="A36" s="26"/>
      <c r="B36" s="118"/>
      <c r="C36" s="119"/>
      <c r="D36" s="119"/>
      <c r="E36" s="119"/>
      <c r="F36" s="119"/>
      <c r="G36" s="119"/>
      <c r="H36" s="119"/>
      <c r="I36" s="119"/>
      <c r="J36" s="120"/>
    </row>
    <row r="37" spans="1:10" ht="16.2" thickTop="1" x14ac:dyDescent="0.3"/>
  </sheetData>
  <pageMargins left="0.75" right="0.75" top="1" bottom="1" header="0.5" footer="0.5"/>
  <pageSetup scale="130" orientation="landscape" horizontalDpi="4294967294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"/>
  <sheetViews>
    <sheetView workbookViewId="0">
      <selection activeCell="A2" sqref="A2"/>
    </sheetView>
  </sheetViews>
  <sheetFormatPr defaultColWidth="9.109375" defaultRowHeight="15.6" x14ac:dyDescent="0.3"/>
  <cols>
    <col min="1" max="1" width="13.109375" style="2" customWidth="1"/>
    <col min="2" max="15" width="5.6640625" style="2" customWidth="1"/>
    <col min="16" max="16384" width="9.109375" style="2"/>
  </cols>
  <sheetData>
    <row r="1" spans="1:16" x14ac:dyDescent="0.3">
      <c r="A1" s="1" t="s">
        <v>60</v>
      </c>
    </row>
    <row r="2" spans="1:16" ht="16.2" thickBot="1" x14ac:dyDescent="0.35"/>
    <row r="3" spans="1:16" x14ac:dyDescent="0.3">
      <c r="A3" s="36" t="s">
        <v>0</v>
      </c>
      <c r="B3" s="12" t="s">
        <v>39</v>
      </c>
      <c r="C3" s="12" t="s">
        <v>40</v>
      </c>
      <c r="D3" s="12" t="s">
        <v>41</v>
      </c>
      <c r="E3" s="12" t="s">
        <v>42</v>
      </c>
      <c r="F3" s="12" t="s">
        <v>43</v>
      </c>
      <c r="G3" s="12" t="s">
        <v>44</v>
      </c>
      <c r="H3" s="12" t="s">
        <v>45</v>
      </c>
      <c r="I3" s="12" t="s">
        <v>46</v>
      </c>
      <c r="J3" s="12" t="s">
        <v>47</v>
      </c>
      <c r="K3" s="12" t="s">
        <v>48</v>
      </c>
      <c r="L3" s="12" t="s">
        <v>49</v>
      </c>
      <c r="M3" s="12" t="s">
        <v>50</v>
      </c>
      <c r="N3" s="12" t="s">
        <v>51</v>
      </c>
      <c r="O3" s="13" t="s">
        <v>52</v>
      </c>
    </row>
    <row r="4" spans="1:16" x14ac:dyDescent="0.3">
      <c r="A4" s="37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38"/>
    </row>
    <row r="5" spans="1:16" ht="16.2" thickBot="1" x14ac:dyDescent="0.35">
      <c r="A5" s="39" t="s">
        <v>2</v>
      </c>
      <c r="B5" s="8" t="s">
        <v>3</v>
      </c>
      <c r="C5" s="9" t="s">
        <v>39</v>
      </c>
      <c r="D5" s="9" t="s">
        <v>39</v>
      </c>
      <c r="E5" s="9" t="s">
        <v>40</v>
      </c>
      <c r="F5" s="9" t="s">
        <v>42</v>
      </c>
      <c r="G5" s="9" t="s">
        <v>42</v>
      </c>
      <c r="H5" s="9" t="s">
        <v>42</v>
      </c>
      <c r="I5" s="9" t="s">
        <v>40</v>
      </c>
      <c r="J5" s="9" t="s">
        <v>53</v>
      </c>
      <c r="K5" s="9" t="s">
        <v>45</v>
      </c>
      <c r="L5" s="9" t="s">
        <v>54</v>
      </c>
      <c r="M5" s="9" t="s">
        <v>49</v>
      </c>
      <c r="N5" s="9" t="s">
        <v>55</v>
      </c>
      <c r="O5" s="40" t="s">
        <v>51</v>
      </c>
    </row>
    <row r="6" spans="1:16" x14ac:dyDescent="0.3">
      <c r="A6" s="41" t="s">
        <v>4</v>
      </c>
      <c r="B6" s="11">
        <v>0</v>
      </c>
      <c r="C6" s="12">
        <f>B8</f>
        <v>5</v>
      </c>
      <c r="D6" s="12">
        <f>B8</f>
        <v>5</v>
      </c>
      <c r="E6" s="12">
        <f>C8</f>
        <v>7</v>
      </c>
      <c r="F6" s="12">
        <f>E8</f>
        <v>19</v>
      </c>
      <c r="G6" s="12">
        <f>E8</f>
        <v>19</v>
      </c>
      <c r="H6" s="12">
        <f>E8</f>
        <v>19</v>
      </c>
      <c r="I6" s="12">
        <f>C8</f>
        <v>7</v>
      </c>
      <c r="J6" s="12">
        <f>MAX(D8,F8)</f>
        <v>29</v>
      </c>
      <c r="K6" s="12">
        <f>H8</f>
        <v>24</v>
      </c>
      <c r="L6" s="12">
        <f>MAX(G8,J8,K8)</f>
        <v>30</v>
      </c>
      <c r="M6" s="12">
        <f>L8</f>
        <v>33</v>
      </c>
      <c r="N6" s="12">
        <f>MAX(I8,H8)</f>
        <v>24</v>
      </c>
      <c r="O6" s="13">
        <f>N8</f>
        <v>31</v>
      </c>
      <c r="P6" s="2" t="s">
        <v>14</v>
      </c>
    </row>
    <row r="7" spans="1:16" x14ac:dyDescent="0.3">
      <c r="A7" s="41" t="s">
        <v>1</v>
      </c>
      <c r="B7" s="15">
        <v>5</v>
      </c>
      <c r="C7" s="4">
        <v>2</v>
      </c>
      <c r="D7" s="4">
        <v>6</v>
      </c>
      <c r="E7" s="4">
        <v>12</v>
      </c>
      <c r="F7" s="4">
        <v>10</v>
      </c>
      <c r="G7" s="4">
        <v>9</v>
      </c>
      <c r="H7" s="4">
        <v>5</v>
      </c>
      <c r="I7" s="4">
        <v>9</v>
      </c>
      <c r="J7" s="4">
        <v>1</v>
      </c>
      <c r="K7" s="4">
        <v>2</v>
      </c>
      <c r="L7" s="4">
        <v>3</v>
      </c>
      <c r="M7" s="4">
        <v>9</v>
      </c>
      <c r="N7" s="4">
        <v>7</v>
      </c>
      <c r="O7" s="16">
        <v>8</v>
      </c>
    </row>
    <row r="8" spans="1:16" ht="16.2" thickBot="1" x14ac:dyDescent="0.35">
      <c r="A8" s="41" t="s">
        <v>5</v>
      </c>
      <c r="B8" s="17">
        <f>B6+B7</f>
        <v>5</v>
      </c>
      <c r="C8" s="18">
        <f t="shared" ref="C8:O8" si="0">C6+C7</f>
        <v>7</v>
      </c>
      <c r="D8" s="18">
        <f t="shared" si="0"/>
        <v>11</v>
      </c>
      <c r="E8" s="18">
        <f t="shared" si="0"/>
        <v>19</v>
      </c>
      <c r="F8" s="18">
        <f t="shared" si="0"/>
        <v>29</v>
      </c>
      <c r="G8" s="18">
        <f t="shared" si="0"/>
        <v>28</v>
      </c>
      <c r="H8" s="18">
        <f t="shared" si="0"/>
        <v>24</v>
      </c>
      <c r="I8" s="18">
        <f t="shared" si="0"/>
        <v>16</v>
      </c>
      <c r="J8" s="18">
        <f t="shared" si="0"/>
        <v>30</v>
      </c>
      <c r="K8" s="18">
        <f t="shared" si="0"/>
        <v>26</v>
      </c>
      <c r="L8" s="18">
        <f t="shared" si="0"/>
        <v>33</v>
      </c>
      <c r="M8" s="18">
        <f t="shared" si="0"/>
        <v>42</v>
      </c>
      <c r="N8" s="18">
        <f t="shared" si="0"/>
        <v>31</v>
      </c>
      <c r="O8" s="19">
        <f t="shared" si="0"/>
        <v>39</v>
      </c>
      <c r="P8" s="2" t="s">
        <v>16</v>
      </c>
    </row>
    <row r="9" spans="1:16" x14ac:dyDescent="0.3">
      <c r="A9" s="37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38">
        <f>MAX(B8:O8)</f>
        <v>42</v>
      </c>
      <c r="P9" s="2" t="s">
        <v>20</v>
      </c>
    </row>
    <row r="10" spans="1:16" x14ac:dyDescent="0.3">
      <c r="A10" s="39" t="s">
        <v>0</v>
      </c>
      <c r="B10" s="4" t="str">
        <f>B3</f>
        <v>A</v>
      </c>
      <c r="C10" s="4" t="str">
        <f t="shared" ref="C10:O10" si="1">C3</f>
        <v>B</v>
      </c>
      <c r="D10" s="4" t="str">
        <f t="shared" si="1"/>
        <v>C</v>
      </c>
      <c r="E10" s="4" t="str">
        <f t="shared" si="1"/>
        <v>D</v>
      </c>
      <c r="F10" s="4" t="str">
        <f t="shared" si="1"/>
        <v>E</v>
      </c>
      <c r="G10" s="4" t="str">
        <f t="shared" si="1"/>
        <v>F</v>
      </c>
      <c r="H10" s="4" t="str">
        <f t="shared" si="1"/>
        <v>G</v>
      </c>
      <c r="I10" s="4" t="str">
        <f t="shared" si="1"/>
        <v>H</v>
      </c>
      <c r="J10" s="4" t="str">
        <f t="shared" si="1"/>
        <v>I</v>
      </c>
      <c r="K10" s="4" t="str">
        <f t="shared" si="1"/>
        <v>J</v>
      </c>
      <c r="L10" s="4" t="str">
        <f t="shared" si="1"/>
        <v>K</v>
      </c>
      <c r="M10" s="4" t="str">
        <f t="shared" si="1"/>
        <v>L</v>
      </c>
      <c r="N10" s="4" t="str">
        <f t="shared" si="1"/>
        <v>M</v>
      </c>
      <c r="O10" s="16" t="str">
        <f t="shared" si="1"/>
        <v>N</v>
      </c>
    </row>
    <row r="11" spans="1:16" ht="16.2" thickBot="1" x14ac:dyDescent="0.35">
      <c r="A11" s="37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38"/>
    </row>
    <row r="12" spans="1:16" x14ac:dyDescent="0.3">
      <c r="A12" s="41" t="s">
        <v>7</v>
      </c>
      <c r="B12" s="11">
        <f t="shared" ref="B12:N12" si="2">B14-B13</f>
        <v>0</v>
      </c>
      <c r="C12" s="12">
        <f t="shared" si="2"/>
        <v>5</v>
      </c>
      <c r="D12" s="12">
        <f t="shared" si="2"/>
        <v>23</v>
      </c>
      <c r="E12" s="12">
        <f t="shared" si="2"/>
        <v>7</v>
      </c>
      <c r="F12" s="12">
        <f t="shared" si="2"/>
        <v>19</v>
      </c>
      <c r="G12" s="12">
        <f t="shared" si="2"/>
        <v>21</v>
      </c>
      <c r="H12" s="12">
        <f t="shared" si="2"/>
        <v>22</v>
      </c>
      <c r="I12" s="12">
        <f t="shared" si="2"/>
        <v>18</v>
      </c>
      <c r="J12" s="12">
        <f t="shared" si="2"/>
        <v>29</v>
      </c>
      <c r="K12" s="12">
        <f t="shared" si="2"/>
        <v>28</v>
      </c>
      <c r="L12" s="12">
        <f t="shared" si="2"/>
        <v>30</v>
      </c>
      <c r="M12" s="12">
        <f t="shared" si="2"/>
        <v>33</v>
      </c>
      <c r="N12" s="12">
        <f t="shared" si="2"/>
        <v>27</v>
      </c>
      <c r="O12" s="13">
        <f>O14-O13</f>
        <v>34</v>
      </c>
      <c r="P12" s="2" t="s">
        <v>17</v>
      </c>
    </row>
    <row r="13" spans="1:16" x14ac:dyDescent="0.3">
      <c r="A13" s="41" t="s">
        <v>1</v>
      </c>
      <c r="B13" s="15">
        <f>B7</f>
        <v>5</v>
      </c>
      <c r="C13" s="4">
        <f t="shared" ref="C13:O13" si="3">C7</f>
        <v>2</v>
      </c>
      <c r="D13" s="4">
        <f t="shared" si="3"/>
        <v>6</v>
      </c>
      <c r="E13" s="4">
        <f t="shared" si="3"/>
        <v>12</v>
      </c>
      <c r="F13" s="4">
        <f t="shared" si="3"/>
        <v>10</v>
      </c>
      <c r="G13" s="4">
        <f t="shared" si="3"/>
        <v>9</v>
      </c>
      <c r="H13" s="4">
        <f t="shared" si="3"/>
        <v>5</v>
      </c>
      <c r="I13" s="4">
        <f t="shared" si="3"/>
        <v>9</v>
      </c>
      <c r="J13" s="4">
        <f t="shared" si="3"/>
        <v>1</v>
      </c>
      <c r="K13" s="4">
        <f t="shared" si="3"/>
        <v>2</v>
      </c>
      <c r="L13" s="4">
        <f t="shared" si="3"/>
        <v>3</v>
      </c>
      <c r="M13" s="4">
        <f t="shared" si="3"/>
        <v>9</v>
      </c>
      <c r="N13" s="4">
        <f t="shared" si="3"/>
        <v>7</v>
      </c>
      <c r="O13" s="16">
        <f t="shared" si="3"/>
        <v>8</v>
      </c>
    </row>
    <row r="14" spans="1:16" ht="16.2" thickBot="1" x14ac:dyDescent="0.35">
      <c r="A14" s="41" t="s">
        <v>8</v>
      </c>
      <c r="B14" s="17">
        <f>MIN(C12:D12)</f>
        <v>5</v>
      </c>
      <c r="C14" s="18">
        <f>MIN(E12,I12)</f>
        <v>7</v>
      </c>
      <c r="D14" s="18">
        <f>J12</f>
        <v>29</v>
      </c>
      <c r="E14" s="18">
        <f>MIN(F12:H12)</f>
        <v>19</v>
      </c>
      <c r="F14" s="18">
        <f>J12</f>
        <v>29</v>
      </c>
      <c r="G14" s="18">
        <f>L12</f>
        <v>30</v>
      </c>
      <c r="H14" s="18">
        <f>MIN(K12,N12)</f>
        <v>27</v>
      </c>
      <c r="I14" s="18">
        <f>N12</f>
        <v>27</v>
      </c>
      <c r="J14" s="18">
        <f>L12</f>
        <v>30</v>
      </c>
      <c r="K14" s="18">
        <f>L12</f>
        <v>30</v>
      </c>
      <c r="L14" s="18">
        <f>M12</f>
        <v>33</v>
      </c>
      <c r="M14" s="18">
        <f>O9</f>
        <v>42</v>
      </c>
      <c r="N14" s="18">
        <f>O12</f>
        <v>34</v>
      </c>
      <c r="O14" s="19">
        <f>O9</f>
        <v>42</v>
      </c>
      <c r="P14" s="2" t="s">
        <v>15</v>
      </c>
    </row>
    <row r="15" spans="1:16" x14ac:dyDescent="0.3">
      <c r="A15" s="39" t="s">
        <v>6</v>
      </c>
      <c r="B15" s="22" t="s">
        <v>56</v>
      </c>
      <c r="C15" s="22" t="s">
        <v>57</v>
      </c>
      <c r="D15" s="22" t="s">
        <v>47</v>
      </c>
      <c r="E15" s="22" t="s">
        <v>58</v>
      </c>
      <c r="F15" s="22" t="s">
        <v>47</v>
      </c>
      <c r="G15" s="22" t="s">
        <v>49</v>
      </c>
      <c r="H15" s="22" t="s">
        <v>59</v>
      </c>
      <c r="I15" s="22" t="s">
        <v>51</v>
      </c>
      <c r="J15" s="22" t="s">
        <v>49</v>
      </c>
      <c r="K15" s="22" t="s">
        <v>49</v>
      </c>
      <c r="L15" s="22" t="s">
        <v>50</v>
      </c>
      <c r="M15" s="23" t="s">
        <v>3</v>
      </c>
      <c r="N15" s="22" t="s">
        <v>52</v>
      </c>
      <c r="O15" s="42" t="s">
        <v>3</v>
      </c>
    </row>
    <row r="16" spans="1:16" x14ac:dyDescent="0.3">
      <c r="A16" s="37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38"/>
    </row>
    <row r="17" spans="1:16" ht="16.2" thickBot="1" x14ac:dyDescent="0.35">
      <c r="A17" s="43" t="s">
        <v>9</v>
      </c>
      <c r="B17" s="18">
        <f>B14-B8</f>
        <v>0</v>
      </c>
      <c r="C17" s="18">
        <f t="shared" ref="C17:O17" si="4">C14-C8</f>
        <v>0</v>
      </c>
      <c r="D17" s="18">
        <f t="shared" si="4"/>
        <v>18</v>
      </c>
      <c r="E17" s="18">
        <f t="shared" si="4"/>
        <v>0</v>
      </c>
      <c r="F17" s="18">
        <f t="shared" si="4"/>
        <v>0</v>
      </c>
      <c r="G17" s="18">
        <f t="shared" si="4"/>
        <v>2</v>
      </c>
      <c r="H17" s="18">
        <f t="shared" si="4"/>
        <v>3</v>
      </c>
      <c r="I17" s="18">
        <f t="shared" si="4"/>
        <v>11</v>
      </c>
      <c r="J17" s="18">
        <f t="shared" si="4"/>
        <v>0</v>
      </c>
      <c r="K17" s="18">
        <f t="shared" si="4"/>
        <v>4</v>
      </c>
      <c r="L17" s="18">
        <f t="shared" si="4"/>
        <v>0</v>
      </c>
      <c r="M17" s="18">
        <f t="shared" si="4"/>
        <v>0</v>
      </c>
      <c r="N17" s="18">
        <f t="shared" si="4"/>
        <v>3</v>
      </c>
      <c r="O17" s="19">
        <f t="shared" si="4"/>
        <v>3</v>
      </c>
      <c r="P17" s="2" t="s">
        <v>18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zoomScaleNormal="100" workbookViewId="0">
      <selection activeCell="A2" sqref="A2"/>
    </sheetView>
  </sheetViews>
  <sheetFormatPr defaultColWidth="9.109375" defaultRowHeight="15.6" x14ac:dyDescent="0.3"/>
  <cols>
    <col min="1" max="1" width="13" style="2" customWidth="1"/>
    <col min="2" max="8" width="9.5546875" style="2" bestFit="1" customWidth="1"/>
    <col min="9" max="16384" width="9.109375" style="2"/>
  </cols>
  <sheetData>
    <row r="1" spans="1:9" x14ac:dyDescent="0.3">
      <c r="A1" s="1" t="s">
        <v>32</v>
      </c>
    </row>
    <row r="3" spans="1:9" ht="16.2" thickBot="1" x14ac:dyDescent="0.35">
      <c r="A3" s="3" t="s">
        <v>0</v>
      </c>
      <c r="B3" s="9">
        <v>1</v>
      </c>
      <c r="C3" s="9">
        <v>2</v>
      </c>
      <c r="D3" s="9">
        <v>3</v>
      </c>
      <c r="E3" s="9">
        <v>4</v>
      </c>
      <c r="F3" s="9">
        <v>5</v>
      </c>
      <c r="G3" s="9">
        <v>6</v>
      </c>
      <c r="H3" s="9">
        <v>7</v>
      </c>
    </row>
    <row r="4" spans="1:9" x14ac:dyDescent="0.3">
      <c r="A4" s="10" t="s">
        <v>21</v>
      </c>
      <c r="B4" s="11">
        <v>4.0999999999999996</v>
      </c>
      <c r="C4" s="12">
        <v>1.4</v>
      </c>
      <c r="D4" s="12">
        <v>0.8</v>
      </c>
      <c r="E4" s="12">
        <v>2.1</v>
      </c>
      <c r="F4" s="12">
        <v>0.6</v>
      </c>
      <c r="G4" s="12">
        <v>1.2</v>
      </c>
      <c r="H4" s="13">
        <v>1</v>
      </c>
      <c r="I4" s="14" t="s">
        <v>34</v>
      </c>
    </row>
    <row r="5" spans="1:9" x14ac:dyDescent="0.3">
      <c r="A5" s="10" t="s">
        <v>22</v>
      </c>
      <c r="B5" s="15">
        <v>5</v>
      </c>
      <c r="C5" s="4">
        <v>2</v>
      </c>
      <c r="D5" s="4">
        <v>2</v>
      </c>
      <c r="E5" s="4">
        <v>3</v>
      </c>
      <c r="F5" s="4">
        <v>3</v>
      </c>
      <c r="G5" s="4">
        <v>3</v>
      </c>
      <c r="H5" s="16">
        <v>1</v>
      </c>
      <c r="I5" s="14" t="s">
        <v>35</v>
      </c>
    </row>
    <row r="6" spans="1:9" ht="16.2" thickBot="1" x14ac:dyDescent="0.35">
      <c r="A6" s="10" t="s">
        <v>23</v>
      </c>
      <c r="B6" s="17">
        <v>7.1</v>
      </c>
      <c r="C6" s="18">
        <v>3.2</v>
      </c>
      <c r="D6" s="18">
        <v>6.8</v>
      </c>
      <c r="E6" s="18">
        <v>4.5</v>
      </c>
      <c r="F6" s="18">
        <v>4.2</v>
      </c>
      <c r="G6" s="18">
        <v>7.2</v>
      </c>
      <c r="H6" s="19">
        <v>1</v>
      </c>
      <c r="I6" s="14" t="s">
        <v>36</v>
      </c>
    </row>
    <row r="7" spans="1:9" x14ac:dyDescent="0.3">
      <c r="A7" s="10" t="s">
        <v>24</v>
      </c>
      <c r="B7" s="11">
        <f>(B4+4*B5+B6)/6</f>
        <v>5.2</v>
      </c>
      <c r="C7" s="12">
        <f t="shared" ref="C7:H7" si="0">(C4+4*C5+C6)/6</f>
        <v>2.1</v>
      </c>
      <c r="D7" s="12">
        <f t="shared" si="0"/>
        <v>2.6</v>
      </c>
      <c r="E7" s="12">
        <f t="shared" si="0"/>
        <v>3.1</v>
      </c>
      <c r="F7" s="12">
        <f t="shared" si="0"/>
        <v>2.8000000000000003</v>
      </c>
      <c r="G7" s="12">
        <f t="shared" si="0"/>
        <v>3.4</v>
      </c>
      <c r="H7" s="13">
        <f t="shared" si="0"/>
        <v>1</v>
      </c>
      <c r="I7" s="14" t="s">
        <v>37</v>
      </c>
    </row>
    <row r="8" spans="1:9" ht="16.2" thickBot="1" x14ac:dyDescent="0.35">
      <c r="A8" s="10" t="s">
        <v>25</v>
      </c>
      <c r="B8" s="17">
        <f>((B6-B4)/6)^2</f>
        <v>0.25</v>
      </c>
      <c r="C8" s="18">
        <f t="shared" ref="C8:H8" si="1">((C6-C4)/6)^2</f>
        <v>9.0000000000000024E-2</v>
      </c>
      <c r="D8" s="18">
        <f t="shared" si="1"/>
        <v>1</v>
      </c>
      <c r="E8" s="18">
        <f t="shared" si="1"/>
        <v>0.15999999999999998</v>
      </c>
      <c r="F8" s="18">
        <f t="shared" si="1"/>
        <v>0.36</v>
      </c>
      <c r="G8" s="18">
        <f t="shared" si="1"/>
        <v>1</v>
      </c>
      <c r="H8" s="19">
        <f t="shared" si="1"/>
        <v>0</v>
      </c>
      <c r="I8" s="14" t="s">
        <v>38</v>
      </c>
    </row>
    <row r="9" spans="1:9" x14ac:dyDescent="0.3">
      <c r="A9" s="24"/>
      <c r="B9" s="25"/>
      <c r="C9" s="25"/>
      <c r="D9" s="25"/>
      <c r="E9" s="25"/>
      <c r="F9" s="25"/>
      <c r="G9" s="25"/>
      <c r="H9" s="25"/>
    </row>
    <row r="10" spans="1:9" x14ac:dyDescent="0.3">
      <c r="A10" s="3" t="s">
        <v>0</v>
      </c>
      <c r="B10" s="4">
        <v>1</v>
      </c>
      <c r="C10" s="4">
        <v>2</v>
      </c>
      <c r="D10" s="4">
        <v>3</v>
      </c>
      <c r="E10" s="4">
        <v>4</v>
      </c>
      <c r="F10" s="4">
        <v>5</v>
      </c>
      <c r="G10" s="4">
        <v>6</v>
      </c>
      <c r="H10" s="4">
        <v>7</v>
      </c>
    </row>
    <row r="11" spans="1:9" x14ac:dyDescent="0.3">
      <c r="A11" s="33"/>
      <c r="B11" s="26"/>
      <c r="C11" s="26"/>
      <c r="D11" s="26"/>
      <c r="E11" s="26"/>
      <c r="F11" s="26"/>
      <c r="G11" s="26"/>
      <c r="H11" s="26"/>
    </row>
    <row r="12" spans="1:9" ht="16.2" thickBot="1" x14ac:dyDescent="0.35">
      <c r="A12" s="3" t="s">
        <v>2</v>
      </c>
      <c r="B12" s="8" t="s">
        <v>3</v>
      </c>
      <c r="C12" s="8" t="s">
        <v>3</v>
      </c>
      <c r="D12" s="9">
        <v>1</v>
      </c>
      <c r="E12" s="9">
        <v>2</v>
      </c>
      <c r="F12" s="9">
        <v>2</v>
      </c>
      <c r="G12" s="9" t="s">
        <v>10</v>
      </c>
      <c r="H12" s="9" t="s">
        <v>11</v>
      </c>
    </row>
    <row r="13" spans="1:9" x14ac:dyDescent="0.3">
      <c r="A13" s="10" t="s">
        <v>4</v>
      </c>
      <c r="B13" s="11">
        <v>0</v>
      </c>
      <c r="C13" s="12">
        <v>0</v>
      </c>
      <c r="D13" s="12">
        <f>B15</f>
        <v>5.2</v>
      </c>
      <c r="E13" s="12">
        <f>C15</f>
        <v>2.1</v>
      </c>
      <c r="F13" s="12">
        <f>C15</f>
        <v>2.1</v>
      </c>
      <c r="G13" s="12">
        <f>MAX(D15:E15)</f>
        <v>7.8000000000000007</v>
      </c>
      <c r="H13" s="13">
        <f>MAX(D15:F15)</f>
        <v>7.8000000000000007</v>
      </c>
      <c r="I13" s="14" t="s">
        <v>14</v>
      </c>
    </row>
    <row r="14" spans="1:9" x14ac:dyDescent="0.3">
      <c r="A14" s="10" t="s">
        <v>1</v>
      </c>
      <c r="B14" s="15">
        <f>B7</f>
        <v>5.2</v>
      </c>
      <c r="C14" s="4">
        <f t="shared" ref="C14:H14" si="2">C7</f>
        <v>2.1</v>
      </c>
      <c r="D14" s="4">
        <f t="shared" si="2"/>
        <v>2.6</v>
      </c>
      <c r="E14" s="4">
        <f t="shared" si="2"/>
        <v>3.1</v>
      </c>
      <c r="F14" s="4">
        <f t="shared" si="2"/>
        <v>2.8000000000000003</v>
      </c>
      <c r="G14" s="4">
        <f t="shared" si="2"/>
        <v>3.4</v>
      </c>
      <c r="H14" s="16">
        <f t="shared" si="2"/>
        <v>1</v>
      </c>
    </row>
    <row r="15" spans="1:9" ht="16.2" thickBot="1" x14ac:dyDescent="0.35">
      <c r="A15" s="10" t="s">
        <v>5</v>
      </c>
      <c r="B15" s="17">
        <f>B13+B14</f>
        <v>5.2</v>
      </c>
      <c r="C15" s="18">
        <f t="shared" ref="C15:H15" si="3">C13+C14</f>
        <v>2.1</v>
      </c>
      <c r="D15" s="18">
        <f t="shared" si="3"/>
        <v>7.8000000000000007</v>
      </c>
      <c r="E15" s="18">
        <f t="shared" si="3"/>
        <v>5.2</v>
      </c>
      <c r="F15" s="18">
        <f t="shared" si="3"/>
        <v>4.9000000000000004</v>
      </c>
      <c r="G15" s="18">
        <f t="shared" si="3"/>
        <v>11.200000000000001</v>
      </c>
      <c r="H15" s="19">
        <f t="shared" si="3"/>
        <v>8.8000000000000007</v>
      </c>
      <c r="I15" s="14" t="s">
        <v>16</v>
      </c>
    </row>
    <row r="16" spans="1:9" x14ac:dyDescent="0.3">
      <c r="A16" s="32"/>
      <c r="B16" s="25"/>
      <c r="C16" s="25"/>
      <c r="D16" s="25"/>
      <c r="E16" s="25"/>
      <c r="F16" s="25"/>
      <c r="G16" s="35" t="s">
        <v>19</v>
      </c>
      <c r="H16" s="26">
        <f>MAX(B15:H15)</f>
        <v>11.200000000000001</v>
      </c>
      <c r="I16" s="14" t="s">
        <v>20</v>
      </c>
    </row>
    <row r="17" spans="1:10" x14ac:dyDescent="0.3">
      <c r="A17" s="3" t="s">
        <v>0</v>
      </c>
      <c r="B17" s="4">
        <v>1</v>
      </c>
      <c r="C17" s="4">
        <v>2</v>
      </c>
      <c r="D17" s="4">
        <v>3</v>
      </c>
      <c r="E17" s="4">
        <v>4</v>
      </c>
      <c r="F17" s="4">
        <v>5</v>
      </c>
      <c r="G17" s="4">
        <v>6</v>
      </c>
      <c r="H17" s="4">
        <v>7</v>
      </c>
    </row>
    <row r="18" spans="1:10" ht="16.2" thickBot="1" x14ac:dyDescent="0.35">
      <c r="A18" s="32"/>
      <c r="B18" s="25"/>
      <c r="C18" s="25"/>
      <c r="D18" s="25"/>
      <c r="E18" s="25"/>
      <c r="F18" s="25"/>
      <c r="G18" s="25"/>
      <c r="H18" s="27"/>
    </row>
    <row r="19" spans="1:10" x14ac:dyDescent="0.3">
      <c r="A19" s="10" t="s">
        <v>7</v>
      </c>
      <c r="B19" s="11">
        <f>B21-B20</f>
        <v>0</v>
      </c>
      <c r="C19" s="12">
        <f t="shared" ref="C19:H19" si="4">C21-C20</f>
        <v>2.600000000000001</v>
      </c>
      <c r="D19" s="12">
        <f t="shared" si="4"/>
        <v>5.2000000000000011</v>
      </c>
      <c r="E19" s="12">
        <f t="shared" si="4"/>
        <v>4.7000000000000011</v>
      </c>
      <c r="F19" s="12">
        <f t="shared" si="4"/>
        <v>7.4</v>
      </c>
      <c r="G19" s="12">
        <f t="shared" si="4"/>
        <v>7.8000000000000007</v>
      </c>
      <c r="H19" s="13">
        <f t="shared" si="4"/>
        <v>10.200000000000001</v>
      </c>
      <c r="I19" s="14" t="s">
        <v>17</v>
      </c>
    </row>
    <row r="20" spans="1:10" x14ac:dyDescent="0.3">
      <c r="A20" s="10" t="s">
        <v>1</v>
      </c>
      <c r="B20" s="15">
        <f t="shared" ref="B20:H20" si="5">B14</f>
        <v>5.2</v>
      </c>
      <c r="C20" s="4">
        <f t="shared" si="5"/>
        <v>2.1</v>
      </c>
      <c r="D20" s="4">
        <f t="shared" si="5"/>
        <v>2.6</v>
      </c>
      <c r="E20" s="4">
        <f t="shared" si="5"/>
        <v>3.1</v>
      </c>
      <c r="F20" s="4">
        <f t="shared" si="5"/>
        <v>2.8000000000000003</v>
      </c>
      <c r="G20" s="4">
        <f t="shared" si="5"/>
        <v>3.4</v>
      </c>
      <c r="H20" s="16">
        <f t="shared" si="5"/>
        <v>1</v>
      </c>
    </row>
    <row r="21" spans="1:10" ht="16.2" thickBot="1" x14ac:dyDescent="0.35">
      <c r="A21" s="10" t="s">
        <v>8</v>
      </c>
      <c r="B21" s="17">
        <f>D19</f>
        <v>5.2000000000000011</v>
      </c>
      <c r="C21" s="18">
        <f>MIN(E19:F19)</f>
        <v>4.7000000000000011</v>
      </c>
      <c r="D21" s="18">
        <f>MIN(G19:H19)</f>
        <v>7.8000000000000007</v>
      </c>
      <c r="E21" s="18">
        <f>MIN(G19:H19)</f>
        <v>7.8000000000000007</v>
      </c>
      <c r="F21" s="18">
        <f>H19</f>
        <v>10.200000000000001</v>
      </c>
      <c r="G21" s="18">
        <f>H16</f>
        <v>11.200000000000001</v>
      </c>
      <c r="H21" s="19">
        <f>H16</f>
        <v>11.200000000000001</v>
      </c>
      <c r="I21" s="14" t="s">
        <v>15</v>
      </c>
    </row>
    <row r="22" spans="1:10" x14ac:dyDescent="0.3">
      <c r="A22" s="3" t="s">
        <v>6</v>
      </c>
      <c r="B22" s="22">
        <v>3</v>
      </c>
      <c r="C22" s="22" t="s">
        <v>12</v>
      </c>
      <c r="D22" s="22" t="s">
        <v>13</v>
      </c>
      <c r="E22" s="22" t="s">
        <v>13</v>
      </c>
      <c r="F22" s="22">
        <v>7</v>
      </c>
      <c r="G22" s="23" t="s">
        <v>3</v>
      </c>
      <c r="H22" s="23" t="s">
        <v>3</v>
      </c>
    </row>
    <row r="23" spans="1:10" x14ac:dyDescent="0.3">
      <c r="A23" s="32"/>
      <c r="B23" s="25"/>
      <c r="C23" s="25"/>
      <c r="D23" s="25"/>
      <c r="E23" s="25"/>
      <c r="F23" s="25"/>
      <c r="G23" s="25"/>
      <c r="H23" s="27"/>
    </row>
    <row r="24" spans="1:10" x14ac:dyDescent="0.3">
      <c r="A24" s="3" t="s">
        <v>9</v>
      </c>
      <c r="B24" s="4">
        <f>B21-B15</f>
        <v>0</v>
      </c>
      <c r="C24" s="4">
        <f t="shared" ref="C24:H24" si="6">C21-C15</f>
        <v>2.600000000000001</v>
      </c>
      <c r="D24" s="4">
        <f t="shared" si="6"/>
        <v>0</v>
      </c>
      <c r="E24" s="4">
        <f t="shared" si="6"/>
        <v>2.6000000000000005</v>
      </c>
      <c r="F24" s="4">
        <f t="shared" si="6"/>
        <v>5.3000000000000007</v>
      </c>
      <c r="G24" s="4">
        <f t="shared" si="6"/>
        <v>0</v>
      </c>
      <c r="H24" s="4">
        <f t="shared" si="6"/>
        <v>2.4000000000000004</v>
      </c>
      <c r="I24" s="14" t="s">
        <v>18</v>
      </c>
    </row>
    <row r="25" spans="1:10" ht="16.2" thickBot="1" x14ac:dyDescent="0.35">
      <c r="A25" s="33"/>
      <c r="B25" s="26"/>
      <c r="C25" s="26"/>
      <c r="D25" s="26"/>
      <c r="E25" s="26"/>
      <c r="F25" s="26"/>
      <c r="G25" s="26"/>
      <c r="H25" s="26"/>
      <c r="I25" s="28" t="s">
        <v>28</v>
      </c>
      <c r="J25" s="26"/>
    </row>
    <row r="26" spans="1:10" x14ac:dyDescent="0.3">
      <c r="A26" s="34" t="s">
        <v>26</v>
      </c>
      <c r="B26" s="11">
        <f>B7</f>
        <v>5.2</v>
      </c>
      <c r="C26" s="12"/>
      <c r="D26" s="12">
        <f>D7</f>
        <v>2.6</v>
      </c>
      <c r="E26" s="12"/>
      <c r="F26" s="12"/>
      <c r="G26" s="12">
        <f>G7</f>
        <v>3.4</v>
      </c>
      <c r="H26" s="13"/>
      <c r="I26" s="25">
        <f>SUM(B26:H26)</f>
        <v>11.200000000000001</v>
      </c>
      <c r="J26" s="26"/>
    </row>
    <row r="27" spans="1:10" ht="16.2" thickBot="1" x14ac:dyDescent="0.35">
      <c r="A27" s="10" t="s">
        <v>27</v>
      </c>
      <c r="B27" s="17">
        <f>B8</f>
        <v>0.25</v>
      </c>
      <c r="C27" s="18"/>
      <c r="D27" s="18">
        <f>D8</f>
        <v>1</v>
      </c>
      <c r="E27" s="18"/>
      <c r="F27" s="18"/>
      <c r="G27" s="18">
        <f>G8</f>
        <v>1</v>
      </c>
      <c r="H27" s="19"/>
      <c r="I27" s="25">
        <f>SUM(B27:H27)</f>
        <v>2.25</v>
      </c>
      <c r="J27" s="26"/>
    </row>
    <row r="28" spans="1:10" ht="16.2" thickBot="1" x14ac:dyDescent="0.35">
      <c r="A28" s="33"/>
      <c r="B28" s="26"/>
      <c r="C28" s="26"/>
      <c r="D28" s="26"/>
      <c r="E28" s="26"/>
      <c r="F28" s="26"/>
      <c r="G28" s="26"/>
      <c r="H28" s="26"/>
    </row>
    <row r="29" spans="1:10" x14ac:dyDescent="0.3">
      <c r="A29" s="34" t="s">
        <v>29</v>
      </c>
      <c r="B29" s="11">
        <v>9</v>
      </c>
      <c r="C29" s="12">
        <v>10</v>
      </c>
      <c r="D29" s="12">
        <v>11</v>
      </c>
      <c r="E29" s="12">
        <v>12</v>
      </c>
      <c r="F29" s="12">
        <v>13</v>
      </c>
      <c r="G29" s="12">
        <v>14</v>
      </c>
      <c r="H29" s="13">
        <v>15</v>
      </c>
    </row>
    <row r="30" spans="1:10" x14ac:dyDescent="0.3">
      <c r="A30" s="10" t="s">
        <v>61</v>
      </c>
      <c r="B30" s="45">
        <f>(B29-I26)/SQRT(I27)</f>
        <v>-1.4666666666666675</v>
      </c>
      <c r="C30" s="44">
        <f>(C29-I26)/SQRT(I27)</f>
        <v>-0.80000000000000071</v>
      </c>
      <c r="D30" s="44">
        <f>(D29-I26)/SQRT(I27)</f>
        <v>-0.13333333333333405</v>
      </c>
      <c r="E30" s="44">
        <f>(E29-I26)/SQRT(I27)</f>
        <v>0.53333333333333266</v>
      </c>
      <c r="F30" s="44">
        <f>(F29-I26)/SQRT(I27)</f>
        <v>1.1999999999999993</v>
      </c>
      <c r="G30" s="44">
        <f>(G29-I26)/SQRT(I27)</f>
        <v>1.866666666666666</v>
      </c>
      <c r="H30" s="46">
        <f>(H29-I26)/SQRT(I27)</f>
        <v>2.5333333333333328</v>
      </c>
    </row>
    <row r="31" spans="1:10" ht="16.2" thickBot="1" x14ac:dyDescent="0.35">
      <c r="A31" s="10" t="s">
        <v>30</v>
      </c>
      <c r="B31" s="29">
        <f>NORMSDIST(B30)</f>
        <v>7.1233377413985999E-2</v>
      </c>
      <c r="C31" s="30">
        <f t="shared" ref="C31:H31" si="7">NORMSDIST(C30)</f>
        <v>0.21185539858339644</v>
      </c>
      <c r="D31" s="30">
        <f t="shared" si="7"/>
        <v>0.44696488337638568</v>
      </c>
      <c r="E31" s="30">
        <f t="shared" si="7"/>
        <v>0.70309857139614862</v>
      </c>
      <c r="F31" s="30">
        <f t="shared" si="7"/>
        <v>0.88493032977829156</v>
      </c>
      <c r="G31" s="30">
        <f t="shared" si="7"/>
        <v>0.9690259242932594</v>
      </c>
      <c r="H31" s="31">
        <f t="shared" si="7"/>
        <v>0.99435082724443935</v>
      </c>
    </row>
    <row r="32" spans="1:10" ht="16.2" thickBot="1" x14ac:dyDescent="0.35">
      <c r="A32" s="33"/>
    </row>
    <row r="33" spans="2:10" ht="16.2" thickTop="1" x14ac:dyDescent="0.3">
      <c r="B33" s="113"/>
      <c r="C33" s="114"/>
      <c r="D33" s="114"/>
      <c r="E33" s="114"/>
      <c r="F33" s="114"/>
      <c r="G33" s="114"/>
      <c r="H33" s="114"/>
      <c r="I33" s="114"/>
      <c r="J33" s="115"/>
    </row>
    <row r="34" spans="2:10" x14ac:dyDescent="0.3">
      <c r="B34" s="116"/>
      <c r="C34" s="26"/>
      <c r="D34" s="26"/>
      <c r="E34" s="9">
        <v>3</v>
      </c>
      <c r="F34" s="28"/>
      <c r="G34" s="28"/>
      <c r="H34" s="111"/>
      <c r="I34" s="75">
        <v>7</v>
      </c>
      <c r="J34" s="117"/>
    </row>
    <row r="35" spans="2:10" x14ac:dyDescent="0.3">
      <c r="B35" s="116"/>
      <c r="C35" s="9">
        <v>1</v>
      </c>
      <c r="D35" s="111"/>
      <c r="E35" s="27"/>
      <c r="F35" s="26"/>
      <c r="G35" s="26"/>
      <c r="H35" s="26"/>
      <c r="I35" s="112"/>
      <c r="J35" s="117"/>
    </row>
    <row r="36" spans="2:10" x14ac:dyDescent="0.3">
      <c r="B36" s="116"/>
      <c r="C36" s="22"/>
      <c r="D36" s="26"/>
      <c r="E36" s="112"/>
      <c r="F36" s="111"/>
      <c r="G36" s="75">
        <v>6</v>
      </c>
      <c r="H36" s="26"/>
      <c r="I36" s="112"/>
      <c r="J36" s="117"/>
    </row>
    <row r="37" spans="2:10" x14ac:dyDescent="0.3">
      <c r="B37" s="116"/>
      <c r="C37" s="26"/>
      <c r="D37" s="26"/>
      <c r="E37" s="22"/>
      <c r="F37" s="26"/>
      <c r="G37" s="112"/>
      <c r="H37" s="26"/>
      <c r="I37" s="112"/>
      <c r="J37" s="117"/>
    </row>
    <row r="38" spans="2:10" x14ac:dyDescent="0.3">
      <c r="B38" s="116"/>
      <c r="C38" s="26"/>
      <c r="D38" s="26"/>
      <c r="E38" s="26"/>
      <c r="F38" s="26"/>
      <c r="G38" s="112"/>
      <c r="H38" s="26"/>
      <c r="I38" s="112"/>
      <c r="J38" s="117"/>
    </row>
    <row r="39" spans="2:10" x14ac:dyDescent="0.3">
      <c r="B39" s="116"/>
      <c r="C39" s="26"/>
      <c r="D39" s="26"/>
      <c r="E39" s="9">
        <v>4</v>
      </c>
      <c r="F39" s="111"/>
      <c r="G39" s="27"/>
      <c r="H39" s="26"/>
      <c r="I39" s="112"/>
      <c r="J39" s="117"/>
    </row>
    <row r="40" spans="2:10" x14ac:dyDescent="0.3">
      <c r="B40" s="116"/>
      <c r="C40" s="26"/>
      <c r="D40" s="26"/>
      <c r="E40" s="112"/>
      <c r="F40" s="26"/>
      <c r="G40" s="22"/>
      <c r="H40" s="26"/>
      <c r="I40" s="112"/>
      <c r="J40" s="117"/>
    </row>
    <row r="41" spans="2:10" x14ac:dyDescent="0.3">
      <c r="B41" s="116"/>
      <c r="C41" s="9">
        <v>2</v>
      </c>
      <c r="D41" s="111"/>
      <c r="E41" s="27"/>
      <c r="F41" s="28"/>
      <c r="G41" s="28"/>
      <c r="H41" s="111"/>
      <c r="I41" s="27"/>
      <c r="J41" s="117"/>
    </row>
    <row r="42" spans="2:10" x14ac:dyDescent="0.3">
      <c r="B42" s="116"/>
      <c r="C42" s="112"/>
      <c r="D42" s="26"/>
      <c r="E42" s="22"/>
      <c r="F42" s="26"/>
      <c r="G42" s="26"/>
      <c r="H42" s="26"/>
      <c r="I42" s="112"/>
      <c r="J42" s="117"/>
    </row>
    <row r="43" spans="2:10" x14ac:dyDescent="0.3">
      <c r="B43" s="116"/>
      <c r="C43" s="112"/>
      <c r="D43" s="26"/>
      <c r="E43" s="26"/>
      <c r="F43" s="26"/>
      <c r="G43" s="26"/>
      <c r="H43" s="26"/>
      <c r="I43" s="112"/>
      <c r="J43" s="117"/>
    </row>
    <row r="44" spans="2:10" x14ac:dyDescent="0.3">
      <c r="B44" s="116"/>
      <c r="C44" s="112"/>
      <c r="D44" s="111"/>
      <c r="E44" s="75">
        <v>5</v>
      </c>
      <c r="F44" s="28"/>
      <c r="G44" s="28"/>
      <c r="H44" s="111"/>
      <c r="I44" s="27"/>
      <c r="J44" s="117"/>
    </row>
    <row r="45" spans="2:10" x14ac:dyDescent="0.3">
      <c r="B45" s="116"/>
      <c r="C45" s="22"/>
      <c r="D45" s="26"/>
      <c r="E45" s="22"/>
      <c r="F45" s="26"/>
      <c r="G45" s="26"/>
      <c r="H45" s="26"/>
      <c r="I45" s="22"/>
      <c r="J45" s="117"/>
    </row>
    <row r="46" spans="2:10" ht="16.2" thickBot="1" x14ac:dyDescent="0.35">
      <c r="B46" s="118"/>
      <c r="C46" s="119"/>
      <c r="D46" s="119"/>
      <c r="E46" s="119"/>
      <c r="F46" s="119"/>
      <c r="G46" s="119"/>
      <c r="H46" s="119"/>
      <c r="I46" s="119"/>
      <c r="J46" s="120"/>
    </row>
    <row r="47" spans="2:10" ht="16.2" thickTop="1" x14ac:dyDescent="0.3"/>
  </sheetData>
  <phoneticPr fontId="0" type="noConversion"/>
  <pageMargins left="0.75" right="0.75" top="1" bottom="1" header="0.5" footer="0.5"/>
  <pageSetup scale="115" orientation="landscape" horizontalDpi="4294967294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"/>
  <sheetViews>
    <sheetView zoomScaleNormal="100" workbookViewId="0">
      <selection activeCell="B5" sqref="B5"/>
    </sheetView>
  </sheetViews>
  <sheetFormatPr defaultColWidth="9.109375" defaultRowHeight="15.6" x14ac:dyDescent="0.3"/>
  <cols>
    <col min="1" max="1" width="9.109375" style="48"/>
    <col min="2" max="11" width="8.33203125" style="48" customWidth="1"/>
    <col min="12" max="16384" width="9.109375" style="48"/>
  </cols>
  <sheetData>
    <row r="1" spans="1:11" ht="16.2" thickBot="1" x14ac:dyDescent="0.35">
      <c r="A1" s="47" t="s">
        <v>62</v>
      </c>
    </row>
    <row r="2" spans="1:11" x14ac:dyDescent="0.3">
      <c r="A2" s="49" t="s">
        <v>63</v>
      </c>
      <c r="B2" s="50"/>
      <c r="C2" s="50"/>
      <c r="D2" s="50"/>
      <c r="E2" s="50"/>
      <c r="F2" s="50"/>
      <c r="G2" s="50"/>
      <c r="H2" s="50"/>
      <c r="I2" s="50"/>
      <c r="J2" s="50"/>
      <c r="K2" s="51"/>
    </row>
    <row r="3" spans="1:11" ht="16.2" thickBot="1" x14ac:dyDescent="0.35">
      <c r="B3" s="52"/>
      <c r="C3" s="52"/>
      <c r="D3" s="52"/>
      <c r="E3" s="53" t="s">
        <v>64</v>
      </c>
      <c r="F3" s="54">
        <f>NORMSDIST(0.36)</f>
        <v>0.64057643321799129</v>
      </c>
      <c r="G3" s="52"/>
      <c r="H3" s="52"/>
      <c r="I3" s="52"/>
      <c r="J3" s="52"/>
      <c r="K3" s="55"/>
    </row>
    <row r="4" spans="1:11" ht="16.2" thickBot="1" x14ac:dyDescent="0.35">
      <c r="A4" s="56" t="s">
        <v>65</v>
      </c>
      <c r="B4" s="57">
        <v>0</v>
      </c>
      <c r="C4" s="58">
        <f>0.01+B4</f>
        <v>0.01</v>
      </c>
      <c r="D4" s="57">
        <f t="shared" ref="D4:K4" si="0">0.01+C4</f>
        <v>0.02</v>
      </c>
      <c r="E4" s="58">
        <f t="shared" si="0"/>
        <v>0.03</v>
      </c>
      <c r="F4" s="57">
        <f t="shared" si="0"/>
        <v>0.04</v>
      </c>
      <c r="G4" s="58">
        <f t="shared" si="0"/>
        <v>0.05</v>
      </c>
      <c r="H4" s="57">
        <f t="shared" si="0"/>
        <v>6.0000000000000005E-2</v>
      </c>
      <c r="I4" s="58">
        <f t="shared" si="0"/>
        <v>7.0000000000000007E-2</v>
      </c>
      <c r="J4" s="57">
        <f t="shared" si="0"/>
        <v>0.08</v>
      </c>
      <c r="K4" s="58">
        <f t="shared" si="0"/>
        <v>0.09</v>
      </c>
    </row>
    <row r="5" spans="1:11" x14ac:dyDescent="0.3">
      <c r="A5" s="56">
        <v>0</v>
      </c>
      <c r="B5" s="59">
        <f>NORMSDIST(A5+$B$4)</f>
        <v>0.5</v>
      </c>
      <c r="C5" s="60">
        <f>NORMSDIST(A5+$C$4)</f>
        <v>0.5039893563146316</v>
      </c>
      <c r="D5" s="59">
        <f>NORMSDIST(A5+$D$4)</f>
        <v>0.50797831371690205</v>
      </c>
      <c r="E5" s="60">
        <f>NORMSDIST(A5+$E$4)</f>
        <v>0.51196647341411272</v>
      </c>
      <c r="F5" s="59">
        <f>NORMSDIST(A5+$F$4)</f>
        <v>0.51595343685283068</v>
      </c>
      <c r="G5" s="60">
        <f>NORMSDIST(A5+$G$4)</f>
        <v>0.51993880583837249</v>
      </c>
      <c r="H5" s="59">
        <f>NORMSDIST(A5+$H$4)</f>
        <v>0.52392218265410684</v>
      </c>
      <c r="I5" s="60">
        <f>NORMSDIST(A5+$I$4)</f>
        <v>0.52790317018052113</v>
      </c>
      <c r="J5" s="59">
        <f>NORMSDIST(A5+$J$4)</f>
        <v>0.53188137201398744</v>
      </c>
      <c r="K5" s="60">
        <f>NORMSDIST(A5+$K$4)</f>
        <v>0.53585639258517204</v>
      </c>
    </row>
    <row r="6" spans="1:11" x14ac:dyDescent="0.3">
      <c r="A6" s="61">
        <f>0.1+A5</f>
        <v>0.1</v>
      </c>
      <c r="B6" s="62">
        <f t="shared" ref="B6:B44" si="1">NORMSDIST(A6+$B$4)</f>
        <v>0.53982783727702899</v>
      </c>
      <c r="C6" s="63">
        <f t="shared" ref="C6:C44" si="2">NORMSDIST(A6+$C$4)</f>
        <v>0.54379531254231672</v>
      </c>
      <c r="D6" s="62">
        <f t="shared" ref="D6:D44" si="3">NORMSDIST(A6+$D$4)</f>
        <v>0.54775842602058389</v>
      </c>
      <c r="E6" s="63">
        <f t="shared" ref="E6:E44" si="4">NORMSDIST(A6+$E$4)</f>
        <v>0.55171678665456114</v>
      </c>
      <c r="F6" s="62">
        <f t="shared" ref="F6:F44" si="5">NORMSDIST(A6+$F$4)</f>
        <v>0.55567000480590645</v>
      </c>
      <c r="G6" s="63">
        <f t="shared" ref="G6:G44" si="6">NORMSDIST(A6+$G$4)</f>
        <v>0.5596176923702425</v>
      </c>
      <c r="H6" s="62">
        <f t="shared" ref="H6:H44" si="7">NORMSDIST(A6+$H$4)</f>
        <v>0.56355946289143288</v>
      </c>
      <c r="I6" s="63">
        <f t="shared" ref="I6:I44" si="8">NORMSDIST(A6+$I$4)</f>
        <v>0.56749493167503839</v>
      </c>
      <c r="J6" s="62">
        <f t="shared" ref="J6:J44" si="9">NORMSDIST(A6+$J$4)</f>
        <v>0.5714237159009008</v>
      </c>
      <c r="K6" s="63">
        <f t="shared" ref="K6:K44" si="10">NORMSDIST(A6+$K$4)</f>
        <v>0.57534543473479549</v>
      </c>
    </row>
    <row r="7" spans="1:11" x14ac:dyDescent="0.3">
      <c r="A7" s="61">
        <f t="shared" ref="A7:A44" si="11">0.1+A6</f>
        <v>0.2</v>
      </c>
      <c r="B7" s="62">
        <f t="shared" si="1"/>
        <v>0.57925970943910299</v>
      </c>
      <c r="C7" s="63">
        <f t="shared" si="2"/>
        <v>0.58316616348244232</v>
      </c>
      <c r="D7" s="62">
        <f t="shared" si="3"/>
        <v>0.58706442264821468</v>
      </c>
      <c r="E7" s="63">
        <f t="shared" si="4"/>
        <v>0.59095411514200591</v>
      </c>
      <c r="F7" s="62">
        <f t="shared" si="5"/>
        <v>0.59483487169779581</v>
      </c>
      <c r="G7" s="63">
        <f t="shared" si="6"/>
        <v>0.5987063256829237</v>
      </c>
      <c r="H7" s="62">
        <f t="shared" si="7"/>
        <v>0.60256811320176051</v>
      </c>
      <c r="I7" s="63">
        <f t="shared" si="8"/>
        <v>0.60641987319803947</v>
      </c>
      <c r="J7" s="62">
        <f t="shared" si="9"/>
        <v>0.61026124755579725</v>
      </c>
      <c r="K7" s="63">
        <f t="shared" si="10"/>
        <v>0.61409188119887737</v>
      </c>
    </row>
    <row r="8" spans="1:11" x14ac:dyDescent="0.3">
      <c r="A8" s="61">
        <f t="shared" si="11"/>
        <v>0.30000000000000004</v>
      </c>
      <c r="B8" s="62">
        <f t="shared" si="1"/>
        <v>0.61791142218895267</v>
      </c>
      <c r="C8" s="63">
        <f t="shared" si="2"/>
        <v>0.62171952182201928</v>
      </c>
      <c r="D8" s="62">
        <f t="shared" si="3"/>
        <v>0.62551583472332006</v>
      </c>
      <c r="E8" s="63">
        <f t="shared" si="4"/>
        <v>0.62930001894065357</v>
      </c>
      <c r="F8" s="62">
        <f t="shared" si="5"/>
        <v>0.63307173603602807</v>
      </c>
      <c r="G8" s="63">
        <f t="shared" si="6"/>
        <v>0.6368306511756191</v>
      </c>
      <c r="H8" s="62">
        <f t="shared" si="7"/>
        <v>0.64057643321799129</v>
      </c>
      <c r="I8" s="63">
        <f t="shared" si="8"/>
        <v>0.64430875480054683</v>
      </c>
      <c r="J8" s="62">
        <f t="shared" si="9"/>
        <v>0.64802729242416279</v>
      </c>
      <c r="K8" s="63">
        <f t="shared" si="10"/>
        <v>0.65173172653598244</v>
      </c>
    </row>
    <row r="9" spans="1:11" x14ac:dyDescent="0.3">
      <c r="A9" s="61">
        <f t="shared" si="11"/>
        <v>0.4</v>
      </c>
      <c r="B9" s="62">
        <f t="shared" si="1"/>
        <v>0.65542174161032429</v>
      </c>
      <c r="C9" s="63">
        <f t="shared" si="2"/>
        <v>0.65909702622767741</v>
      </c>
      <c r="D9" s="62">
        <f t="shared" si="3"/>
        <v>0.66275727315175059</v>
      </c>
      <c r="E9" s="63">
        <f t="shared" si="4"/>
        <v>0.66640217940454238</v>
      </c>
      <c r="F9" s="62">
        <f t="shared" si="5"/>
        <v>0.67003144633940637</v>
      </c>
      <c r="G9" s="63">
        <f t="shared" si="6"/>
        <v>0.67364477971208003</v>
      </c>
      <c r="H9" s="62">
        <f t="shared" si="7"/>
        <v>0.67724188974965227</v>
      </c>
      <c r="I9" s="63">
        <f t="shared" si="8"/>
        <v>0.6808224912174442</v>
      </c>
      <c r="J9" s="62">
        <f t="shared" si="9"/>
        <v>0.68438630348377749</v>
      </c>
      <c r="K9" s="63">
        <f t="shared" si="10"/>
        <v>0.68793305058260945</v>
      </c>
    </row>
    <row r="10" spans="1:11" x14ac:dyDescent="0.3">
      <c r="A10" s="61">
        <f t="shared" si="11"/>
        <v>0.5</v>
      </c>
      <c r="B10" s="62">
        <f t="shared" si="1"/>
        <v>0.69146246127401312</v>
      </c>
      <c r="C10" s="63">
        <f t="shared" si="2"/>
        <v>0.69497426910248061</v>
      </c>
      <c r="D10" s="62">
        <f t="shared" si="3"/>
        <v>0.69846821245303381</v>
      </c>
      <c r="E10" s="63">
        <f t="shared" si="4"/>
        <v>0.70194403460512356</v>
      </c>
      <c r="F10" s="62">
        <f t="shared" si="5"/>
        <v>0.70540148378430201</v>
      </c>
      <c r="G10" s="63">
        <f t="shared" si="6"/>
        <v>0.70884031321165364</v>
      </c>
      <c r="H10" s="62">
        <f t="shared" si="7"/>
        <v>0.71226028115097295</v>
      </c>
      <c r="I10" s="63">
        <f t="shared" si="8"/>
        <v>0.71566115095367588</v>
      </c>
      <c r="J10" s="62">
        <f t="shared" si="9"/>
        <v>0.7190426911014357</v>
      </c>
      <c r="K10" s="63">
        <f t="shared" si="10"/>
        <v>0.72240467524653507</v>
      </c>
    </row>
    <row r="11" spans="1:11" x14ac:dyDescent="0.3">
      <c r="A11" s="61">
        <f t="shared" si="11"/>
        <v>0.6</v>
      </c>
      <c r="B11" s="62">
        <f t="shared" si="1"/>
        <v>0.72574688224992645</v>
      </c>
      <c r="C11" s="63">
        <f t="shared" si="2"/>
        <v>0.72906909621699434</v>
      </c>
      <c r="D11" s="62">
        <f t="shared" si="3"/>
        <v>0.732371106531017</v>
      </c>
      <c r="E11" s="63">
        <f t="shared" si="4"/>
        <v>0.73565270788432247</v>
      </c>
      <c r="F11" s="62">
        <f t="shared" si="5"/>
        <v>0.73891370030713843</v>
      </c>
      <c r="G11" s="63">
        <f t="shared" si="6"/>
        <v>0.74215388919413527</v>
      </c>
      <c r="H11" s="62">
        <f t="shared" si="7"/>
        <v>0.74537308532866398</v>
      </c>
      <c r="I11" s="63">
        <f t="shared" si="8"/>
        <v>0.74857110490468992</v>
      </c>
      <c r="J11" s="62">
        <f t="shared" si="9"/>
        <v>0.75174776954642952</v>
      </c>
      <c r="K11" s="63">
        <f t="shared" si="10"/>
        <v>0.75490290632569057</v>
      </c>
    </row>
    <row r="12" spans="1:11" x14ac:dyDescent="0.3">
      <c r="A12" s="61">
        <f t="shared" si="11"/>
        <v>0.7</v>
      </c>
      <c r="B12" s="62">
        <f t="shared" si="1"/>
        <v>0.75803634777692697</v>
      </c>
      <c r="C12" s="63">
        <f t="shared" si="2"/>
        <v>0.76114793191001329</v>
      </c>
      <c r="D12" s="62">
        <f t="shared" si="3"/>
        <v>0.76423750222074882</v>
      </c>
      <c r="E12" s="63">
        <f t="shared" si="4"/>
        <v>0.76730490769910253</v>
      </c>
      <c r="F12" s="62">
        <f t="shared" si="5"/>
        <v>0.77035000283520938</v>
      </c>
      <c r="G12" s="63">
        <f t="shared" si="6"/>
        <v>0.77337264762313174</v>
      </c>
      <c r="H12" s="62">
        <f t="shared" si="7"/>
        <v>0.77637270756240062</v>
      </c>
      <c r="I12" s="63">
        <f t="shared" si="8"/>
        <v>0.77935005365735044</v>
      </c>
      <c r="J12" s="62">
        <f t="shared" si="9"/>
        <v>0.78230456241426682</v>
      </c>
      <c r="K12" s="63">
        <f t="shared" si="10"/>
        <v>0.78523611583636277</v>
      </c>
    </row>
    <row r="13" spans="1:11" x14ac:dyDescent="0.3">
      <c r="A13" s="61">
        <f t="shared" si="11"/>
        <v>0.79999999999999993</v>
      </c>
      <c r="B13" s="62">
        <f t="shared" si="1"/>
        <v>0.78814460141660336</v>
      </c>
      <c r="C13" s="63">
        <f t="shared" si="2"/>
        <v>0.79102991212839835</v>
      </c>
      <c r="D13" s="62">
        <f t="shared" si="3"/>
        <v>0.79389194641418692</v>
      </c>
      <c r="E13" s="63">
        <f t="shared" si="4"/>
        <v>0.79673060817193153</v>
      </c>
      <c r="F13" s="62">
        <f t="shared" si="5"/>
        <v>0.79954580673955034</v>
      </c>
      <c r="G13" s="63">
        <f t="shared" si="6"/>
        <v>0.80233745687730762</v>
      </c>
      <c r="H13" s="62">
        <f t="shared" si="7"/>
        <v>0.80510547874819172</v>
      </c>
      <c r="I13" s="63">
        <f t="shared" si="8"/>
        <v>0.80784979789630373</v>
      </c>
      <c r="J13" s="62">
        <f t="shared" si="9"/>
        <v>0.81057034522328786</v>
      </c>
      <c r="K13" s="63">
        <f t="shared" si="10"/>
        <v>0.81326705696282731</v>
      </c>
    </row>
    <row r="14" spans="1:11" ht="16.2" thickBot="1" x14ac:dyDescent="0.35">
      <c r="A14" s="64">
        <f t="shared" si="11"/>
        <v>0.89999999999999991</v>
      </c>
      <c r="B14" s="65">
        <f t="shared" si="1"/>
        <v>0.81593987465324047</v>
      </c>
      <c r="C14" s="66">
        <f t="shared" si="2"/>
        <v>0.81858874510820279</v>
      </c>
      <c r="D14" s="65">
        <f t="shared" si="3"/>
        <v>0.82121362038562828</v>
      </c>
      <c r="E14" s="66">
        <f t="shared" si="4"/>
        <v>0.82381445775474205</v>
      </c>
      <c r="F14" s="65">
        <f t="shared" si="5"/>
        <v>0.82639121966137541</v>
      </c>
      <c r="G14" s="66">
        <f t="shared" si="6"/>
        <v>0.82894387369151812</v>
      </c>
      <c r="H14" s="65">
        <f t="shared" si="7"/>
        <v>0.83147239253316219</v>
      </c>
      <c r="I14" s="66">
        <f t="shared" si="8"/>
        <v>0.83397675393647042</v>
      </c>
      <c r="J14" s="65">
        <f t="shared" si="9"/>
        <v>0.83645694067230769</v>
      </c>
      <c r="K14" s="66">
        <f t="shared" si="10"/>
        <v>0.83891294048916909</v>
      </c>
    </row>
    <row r="15" spans="1:11" x14ac:dyDescent="0.3">
      <c r="A15" s="56">
        <f t="shared" si="11"/>
        <v>0.99999999999999989</v>
      </c>
      <c r="B15" s="59">
        <f t="shared" si="1"/>
        <v>0.84134474606854281</v>
      </c>
      <c r="C15" s="60">
        <f t="shared" si="2"/>
        <v>0.84375235497874534</v>
      </c>
      <c r="D15" s="59">
        <f t="shared" si="3"/>
        <v>0.84613576962726511</v>
      </c>
      <c r="E15" s="60">
        <f t="shared" si="4"/>
        <v>0.84849499721165622</v>
      </c>
      <c r="F15" s="59">
        <f t="shared" si="5"/>
        <v>0.85083004966901854</v>
      </c>
      <c r="G15" s="60">
        <f t="shared" si="6"/>
        <v>0.85314094362410409</v>
      </c>
      <c r="H15" s="59">
        <f t="shared" si="7"/>
        <v>0.85542770033609039</v>
      </c>
      <c r="I15" s="60">
        <f t="shared" si="8"/>
        <v>0.85769034564406077</v>
      </c>
      <c r="J15" s="59">
        <f t="shared" si="9"/>
        <v>0.85992890991123094</v>
      </c>
      <c r="K15" s="60">
        <f t="shared" si="10"/>
        <v>0.8621434279679645</v>
      </c>
    </row>
    <row r="16" spans="1:11" x14ac:dyDescent="0.3">
      <c r="A16" s="61">
        <f t="shared" si="11"/>
        <v>1.0999999999999999</v>
      </c>
      <c r="B16" s="62">
        <f t="shared" si="1"/>
        <v>0.86433393905361733</v>
      </c>
      <c r="C16" s="63">
        <f t="shared" si="2"/>
        <v>0.86650048675725277</v>
      </c>
      <c r="D16" s="62">
        <f t="shared" si="3"/>
        <v>0.86864311895726931</v>
      </c>
      <c r="E16" s="63">
        <f t="shared" si="4"/>
        <v>0.8707618877599822</v>
      </c>
      <c r="F16" s="62">
        <f t="shared" si="5"/>
        <v>0.87285684943720176</v>
      </c>
      <c r="G16" s="63">
        <f t="shared" si="6"/>
        <v>0.87492806436284976</v>
      </c>
      <c r="H16" s="62">
        <f t="shared" si="7"/>
        <v>0.87697559694865657</v>
      </c>
      <c r="I16" s="63">
        <f t="shared" si="8"/>
        <v>0.87899951557898182</v>
      </c>
      <c r="J16" s="62">
        <f t="shared" si="9"/>
        <v>0.88099989254479927</v>
      </c>
      <c r="K16" s="63">
        <f t="shared" si="10"/>
        <v>0.88297680397689138</v>
      </c>
    </row>
    <row r="17" spans="1:11" x14ac:dyDescent="0.3">
      <c r="A17" s="61">
        <f t="shared" si="11"/>
        <v>1.2</v>
      </c>
      <c r="B17" s="62">
        <f t="shared" si="1"/>
        <v>0.88493032977829178</v>
      </c>
      <c r="C17" s="63">
        <f t="shared" si="2"/>
        <v>0.88686055355602278</v>
      </c>
      <c r="D17" s="62">
        <f t="shared" si="3"/>
        <v>0.88876756255216538</v>
      </c>
      <c r="E17" s="63">
        <f t="shared" si="4"/>
        <v>0.89065144757430814</v>
      </c>
      <c r="F17" s="62">
        <f t="shared" si="5"/>
        <v>0.89251230292541306</v>
      </c>
      <c r="G17" s="63">
        <f t="shared" si="6"/>
        <v>0.89435022633314476</v>
      </c>
      <c r="H17" s="62">
        <f t="shared" si="7"/>
        <v>0.89616531887869966</v>
      </c>
      <c r="I17" s="63">
        <f t="shared" si="8"/>
        <v>0.89795768492518091</v>
      </c>
      <c r="J17" s="62">
        <f t="shared" si="9"/>
        <v>0.89972743204555794</v>
      </c>
      <c r="K17" s="63">
        <f t="shared" si="10"/>
        <v>0.90147467095025213</v>
      </c>
    </row>
    <row r="18" spans="1:11" x14ac:dyDescent="0.3">
      <c r="A18" s="61">
        <f t="shared" si="11"/>
        <v>1.3</v>
      </c>
      <c r="B18" s="62">
        <f t="shared" si="1"/>
        <v>0.9031995154143897</v>
      </c>
      <c r="C18" s="63">
        <f t="shared" si="2"/>
        <v>0.90490208220476098</v>
      </c>
      <c r="D18" s="62">
        <f t="shared" si="3"/>
        <v>0.90658249100652821</v>
      </c>
      <c r="E18" s="63">
        <f t="shared" si="4"/>
        <v>0.90824086434971918</v>
      </c>
      <c r="F18" s="62">
        <f t="shared" si="5"/>
        <v>0.90987732753554751</v>
      </c>
      <c r="G18" s="63">
        <f t="shared" si="6"/>
        <v>0.91149200856259804</v>
      </c>
      <c r="H18" s="62">
        <f t="shared" si="7"/>
        <v>0.91308503805291497</v>
      </c>
      <c r="I18" s="63">
        <f t="shared" si="8"/>
        <v>0.91465654917803307</v>
      </c>
      <c r="J18" s="62">
        <f t="shared" si="9"/>
        <v>0.91620667758498575</v>
      </c>
      <c r="K18" s="63">
        <f t="shared" si="10"/>
        <v>0.91773556132233114</v>
      </c>
    </row>
    <row r="19" spans="1:11" x14ac:dyDescent="0.3">
      <c r="A19" s="61">
        <f t="shared" si="11"/>
        <v>1.4000000000000001</v>
      </c>
      <c r="B19" s="62">
        <f t="shared" si="1"/>
        <v>0.91924334076622893</v>
      </c>
      <c r="C19" s="63">
        <f t="shared" si="2"/>
        <v>0.92073015854660767</v>
      </c>
      <c r="D19" s="62">
        <f t="shared" si="3"/>
        <v>0.92219615947345368</v>
      </c>
      <c r="E19" s="63">
        <f t="shared" si="4"/>
        <v>0.92364149046326094</v>
      </c>
      <c r="F19" s="62">
        <f t="shared" si="5"/>
        <v>0.92506630046567295</v>
      </c>
      <c r="G19" s="63">
        <f t="shared" si="6"/>
        <v>0.92647074039035171</v>
      </c>
      <c r="H19" s="62">
        <f t="shared" si="7"/>
        <v>0.92785496303410619</v>
      </c>
      <c r="I19" s="63">
        <f t="shared" si="8"/>
        <v>0.92921912300831455</v>
      </c>
      <c r="J19" s="62">
        <f t="shared" si="9"/>
        <v>0.93056337666666833</v>
      </c>
      <c r="K19" s="63">
        <f t="shared" si="10"/>
        <v>0.93188788203327455</v>
      </c>
    </row>
    <row r="20" spans="1:11" x14ac:dyDescent="0.3">
      <c r="A20" s="61">
        <f t="shared" si="11"/>
        <v>1.5000000000000002</v>
      </c>
      <c r="B20" s="62">
        <f t="shared" si="1"/>
        <v>0.93319279873114191</v>
      </c>
      <c r="C20" s="63">
        <f t="shared" si="2"/>
        <v>0.93447828791108356</v>
      </c>
      <c r="D20" s="62">
        <f t="shared" si="3"/>
        <v>0.93574451218106425</v>
      </c>
      <c r="E20" s="63">
        <f t="shared" si="4"/>
        <v>0.93699163553602161</v>
      </c>
      <c r="F20" s="62">
        <f t="shared" si="5"/>
        <v>0.9382198232881882</v>
      </c>
      <c r="G20" s="63">
        <f t="shared" si="6"/>
        <v>0.93942924199794109</v>
      </c>
      <c r="H20" s="62">
        <f t="shared" si="7"/>
        <v>0.94062005940520699</v>
      </c>
      <c r="I20" s="63">
        <f t="shared" si="8"/>
        <v>0.94179244436144705</v>
      </c>
      <c r="J20" s="62">
        <f t="shared" si="9"/>
        <v>0.94294656676224586</v>
      </c>
      <c r="K20" s="63">
        <f t="shared" si="10"/>
        <v>0.94408259748053058</v>
      </c>
    </row>
    <row r="21" spans="1:11" x14ac:dyDescent="0.3">
      <c r="A21" s="61">
        <f t="shared" si="11"/>
        <v>1.6000000000000003</v>
      </c>
      <c r="B21" s="62">
        <f t="shared" si="1"/>
        <v>0.94520070830044201</v>
      </c>
      <c r="C21" s="63">
        <f t="shared" si="2"/>
        <v>0.94630107185188028</v>
      </c>
      <c r="D21" s="62">
        <f t="shared" si="3"/>
        <v>0.94738386154574794</v>
      </c>
      <c r="E21" s="63">
        <f t="shared" si="4"/>
        <v>0.94844925150991066</v>
      </c>
      <c r="F21" s="62">
        <f t="shared" si="5"/>
        <v>0.94949741652589636</v>
      </c>
      <c r="G21" s="63">
        <f t="shared" si="6"/>
        <v>0.9505285319663519</v>
      </c>
      <c r="H21" s="62">
        <f t="shared" si="7"/>
        <v>0.95154277373327723</v>
      </c>
      <c r="I21" s="63">
        <f t="shared" si="8"/>
        <v>0.95254031819705276</v>
      </c>
      <c r="J21" s="62">
        <f t="shared" si="9"/>
        <v>0.95352134213628004</v>
      </c>
      <c r="K21" s="63">
        <f t="shared" si="10"/>
        <v>0.95448602267845017</v>
      </c>
    </row>
    <row r="22" spans="1:11" x14ac:dyDescent="0.3">
      <c r="A22" s="61">
        <f t="shared" si="11"/>
        <v>1.7000000000000004</v>
      </c>
      <c r="B22" s="62">
        <f t="shared" si="1"/>
        <v>0.95543453724145699</v>
      </c>
      <c r="C22" s="63">
        <f t="shared" si="2"/>
        <v>0.95636706347596812</v>
      </c>
      <c r="D22" s="62">
        <f t="shared" si="3"/>
        <v>0.95728377920867114</v>
      </c>
      <c r="E22" s="63">
        <f t="shared" si="4"/>
        <v>0.9581848623864051</v>
      </c>
      <c r="F22" s="62">
        <f t="shared" si="5"/>
        <v>0.95907049102119268</v>
      </c>
      <c r="G22" s="63">
        <f t="shared" si="6"/>
        <v>0.959940843136183</v>
      </c>
      <c r="H22" s="62">
        <f t="shared" si="7"/>
        <v>0.96079609671251742</v>
      </c>
      <c r="I22" s="63">
        <f t="shared" si="8"/>
        <v>0.96163642963712881</v>
      </c>
      <c r="J22" s="62">
        <f t="shared" si="9"/>
        <v>0.96246201965148326</v>
      </c>
      <c r="K22" s="63">
        <f t="shared" si="10"/>
        <v>0.9632730443012737</v>
      </c>
    </row>
    <row r="23" spans="1:11" x14ac:dyDescent="0.3">
      <c r="A23" s="61">
        <f t="shared" si="11"/>
        <v>1.8000000000000005</v>
      </c>
      <c r="B23" s="62">
        <f t="shared" si="1"/>
        <v>0.96406968088707423</v>
      </c>
      <c r="C23" s="63">
        <f t="shared" si="2"/>
        <v>0.9648521064159612</v>
      </c>
      <c r="D23" s="62">
        <f t="shared" si="3"/>
        <v>0.96562049755411006</v>
      </c>
      <c r="E23" s="63">
        <f t="shared" si="4"/>
        <v>0.96637503058037166</v>
      </c>
      <c r="F23" s="62">
        <f t="shared" si="5"/>
        <v>0.96711588134083615</v>
      </c>
      <c r="G23" s="63">
        <f t="shared" si="6"/>
        <v>0.96784322520438637</v>
      </c>
      <c r="H23" s="62">
        <f t="shared" si="7"/>
        <v>0.96855723701924734</v>
      </c>
      <c r="I23" s="63">
        <f t="shared" si="8"/>
        <v>0.96925809107053407</v>
      </c>
      <c r="J23" s="62">
        <f t="shared" si="9"/>
        <v>0.96994596103880026</v>
      </c>
      <c r="K23" s="63">
        <f t="shared" si="10"/>
        <v>0.9706210199595906</v>
      </c>
    </row>
    <row r="24" spans="1:11" ht="16.2" thickBot="1" x14ac:dyDescent="0.35">
      <c r="A24" s="64">
        <f t="shared" si="11"/>
        <v>1.9000000000000006</v>
      </c>
      <c r="B24" s="65">
        <f t="shared" si="1"/>
        <v>0.97128344018399826</v>
      </c>
      <c r="C24" s="66">
        <f t="shared" si="2"/>
        <v>0.97193339334022755</v>
      </c>
      <c r="D24" s="65">
        <f t="shared" si="3"/>
        <v>0.9725710502961632</v>
      </c>
      <c r="E24" s="66">
        <f t="shared" si="4"/>
        <v>0.97319658112294505</v>
      </c>
      <c r="F24" s="65">
        <f t="shared" si="5"/>
        <v>0.97381015505954738</v>
      </c>
      <c r="G24" s="66">
        <f t="shared" si="6"/>
        <v>0.97441194047836144</v>
      </c>
      <c r="H24" s="65">
        <f t="shared" si="7"/>
        <v>0.97500210485177963</v>
      </c>
      <c r="I24" s="66">
        <f t="shared" si="8"/>
        <v>0.97558081471977753</v>
      </c>
      <c r="J24" s="65">
        <f t="shared" si="9"/>
        <v>0.97614823565849151</v>
      </c>
      <c r="K24" s="66">
        <f t="shared" si="10"/>
        <v>0.97670453224978826</v>
      </c>
    </row>
    <row r="25" spans="1:11" x14ac:dyDescent="0.3">
      <c r="A25" s="56">
        <f t="shared" si="11"/>
        <v>2.0000000000000004</v>
      </c>
      <c r="B25" s="59">
        <f t="shared" si="1"/>
        <v>0.97724986805182079</v>
      </c>
      <c r="C25" s="60">
        <f t="shared" si="2"/>
        <v>0.97778440557056856</v>
      </c>
      <c r="D25" s="59">
        <f t="shared" si="3"/>
        <v>0.97830830623235321</v>
      </c>
      <c r="E25" s="60">
        <f t="shared" si="4"/>
        <v>0.97882173035732778</v>
      </c>
      <c r="F25" s="59">
        <f t="shared" si="5"/>
        <v>0.97932483713393004</v>
      </c>
      <c r="G25" s="60">
        <f t="shared" si="6"/>
        <v>0.97981778459429558</v>
      </c>
      <c r="H25" s="59">
        <f t="shared" si="7"/>
        <v>0.98030072959062309</v>
      </c>
      <c r="I25" s="60">
        <f t="shared" si="8"/>
        <v>0.98077382777248279</v>
      </c>
      <c r="J25" s="59">
        <f t="shared" si="9"/>
        <v>0.98123723356506232</v>
      </c>
      <c r="K25" s="60">
        <f t="shared" si="10"/>
        <v>0.98169110014834104</v>
      </c>
    </row>
    <row r="26" spans="1:11" x14ac:dyDescent="0.3">
      <c r="A26" s="61">
        <f t="shared" si="11"/>
        <v>2.1000000000000005</v>
      </c>
      <c r="B26" s="62">
        <f t="shared" si="1"/>
        <v>0.98213557943718344</v>
      </c>
      <c r="C26" s="63">
        <f t="shared" si="2"/>
        <v>0.98257082206234292</v>
      </c>
      <c r="D26" s="62">
        <f t="shared" si="3"/>
        <v>0.98299697735236724</v>
      </c>
      <c r="E26" s="63">
        <f t="shared" si="4"/>
        <v>0.98341419331639501</v>
      </c>
      <c r="F26" s="62">
        <f t="shared" si="5"/>
        <v>0.98382261662783388</v>
      </c>
      <c r="G26" s="63">
        <f t="shared" si="6"/>
        <v>0.98422239260890954</v>
      </c>
      <c r="H26" s="62">
        <f t="shared" si="7"/>
        <v>0.98461366521607463</v>
      </c>
      <c r="I26" s="63">
        <f t="shared" si="8"/>
        <v>0.98499657702626786</v>
      </c>
      <c r="J26" s="62">
        <f t="shared" si="9"/>
        <v>0.98537126922401075</v>
      </c>
      <c r="K26" s="63">
        <f t="shared" si="10"/>
        <v>0.98573788158933118</v>
      </c>
    </row>
    <row r="27" spans="1:11" x14ac:dyDescent="0.3">
      <c r="A27" s="61">
        <f t="shared" si="11"/>
        <v>2.2000000000000006</v>
      </c>
      <c r="B27" s="62">
        <f t="shared" si="1"/>
        <v>0.98609655248650141</v>
      </c>
      <c r="C27" s="63">
        <f t="shared" si="2"/>
        <v>0.98644741885358</v>
      </c>
      <c r="D27" s="62">
        <f t="shared" si="3"/>
        <v>0.98679061619274377</v>
      </c>
      <c r="E27" s="63">
        <f t="shared" si="4"/>
        <v>0.98712627856139801</v>
      </c>
      <c r="F27" s="62">
        <f t="shared" si="5"/>
        <v>0.98745453856405341</v>
      </c>
      <c r="G27" s="63">
        <f t="shared" si="6"/>
        <v>0.98777552734495533</v>
      </c>
      <c r="H27" s="62">
        <f t="shared" si="7"/>
        <v>0.98808937458145296</v>
      </c>
      <c r="I27" s="63">
        <f t="shared" si="8"/>
        <v>0.98839620847809651</v>
      </c>
      <c r="J27" s="62">
        <f t="shared" si="9"/>
        <v>0.9886961557614472</v>
      </c>
      <c r="K27" s="63">
        <f t="shared" si="10"/>
        <v>0.98898934167558861</v>
      </c>
    </row>
    <row r="28" spans="1:11" x14ac:dyDescent="0.3">
      <c r="A28" s="61">
        <f t="shared" si="11"/>
        <v>2.3000000000000007</v>
      </c>
      <c r="B28" s="62">
        <f t="shared" si="1"/>
        <v>0.98927588997832416</v>
      </c>
      <c r="C28" s="63">
        <f t="shared" si="2"/>
        <v>0.98955592293804895</v>
      </c>
      <c r="D28" s="62">
        <f t="shared" si="3"/>
        <v>0.98982956133128031</v>
      </c>
      <c r="E28" s="63">
        <f t="shared" si="4"/>
        <v>0.99009692444083575</v>
      </c>
      <c r="F28" s="62">
        <f t="shared" si="5"/>
        <v>0.99035813005464168</v>
      </c>
      <c r="G28" s="63">
        <f t="shared" si="6"/>
        <v>0.99061329446516144</v>
      </c>
      <c r="H28" s="62">
        <f t="shared" si="7"/>
        <v>0.99086253246942735</v>
      </c>
      <c r="I28" s="63">
        <f t="shared" si="8"/>
        <v>0.99110595736966323</v>
      </c>
      <c r="J28" s="62">
        <f t="shared" si="9"/>
        <v>0.99134368097448344</v>
      </c>
      <c r="K28" s="63">
        <f t="shared" si="10"/>
        <v>0.99157581360065428</v>
      </c>
    </row>
    <row r="29" spans="1:11" x14ac:dyDescent="0.3">
      <c r="A29" s="61">
        <f t="shared" si="11"/>
        <v>2.4000000000000008</v>
      </c>
      <c r="B29" s="62">
        <f t="shared" si="1"/>
        <v>0.99180246407540384</v>
      </c>
      <c r="C29" s="63">
        <f t="shared" si="2"/>
        <v>0.99202373973926627</v>
      </c>
      <c r="D29" s="62">
        <f t="shared" si="3"/>
        <v>0.99223974644944635</v>
      </c>
      <c r="E29" s="63">
        <f t="shared" si="4"/>
        <v>0.99245058858369084</v>
      </c>
      <c r="F29" s="62">
        <f t="shared" si="5"/>
        <v>0.99265636904465171</v>
      </c>
      <c r="G29" s="63">
        <f t="shared" si="6"/>
        <v>0.99285718926472855</v>
      </c>
      <c r="H29" s="62">
        <f t="shared" si="7"/>
        <v>0.99305314921137566</v>
      </c>
      <c r="I29" s="63">
        <f t="shared" si="8"/>
        <v>0.99324434739285938</v>
      </c>
      <c r="J29" s="62">
        <f t="shared" si="9"/>
        <v>0.9934308808644533</v>
      </c>
      <c r="K29" s="63">
        <f t="shared" si="10"/>
        <v>0.99361284523505689</v>
      </c>
    </row>
    <row r="30" spans="1:11" x14ac:dyDescent="0.3">
      <c r="A30" s="61">
        <f t="shared" si="11"/>
        <v>2.5000000000000009</v>
      </c>
      <c r="B30" s="62">
        <f t="shared" si="1"/>
        <v>0.99379033467422384</v>
      </c>
      <c r="C30" s="63">
        <f t="shared" si="2"/>
        <v>0.99396344191958741</v>
      </c>
      <c r="D30" s="62">
        <f t="shared" si="3"/>
        <v>0.99413225828466745</v>
      </c>
      <c r="E30" s="63">
        <f t="shared" si="4"/>
        <v>0.99429687366704933</v>
      </c>
      <c r="F30" s="62">
        <f t="shared" si="5"/>
        <v>0.99445737655691746</v>
      </c>
      <c r="G30" s="63">
        <f t="shared" si="6"/>
        <v>0.99461385404593328</v>
      </c>
      <c r="H30" s="62">
        <f t="shared" si="7"/>
        <v>0.99476639183644422</v>
      </c>
      <c r="I30" s="63">
        <f t="shared" si="8"/>
        <v>0.994915074251009</v>
      </c>
      <c r="J30" s="62">
        <f t="shared" si="9"/>
        <v>0.99505998424222941</v>
      </c>
      <c r="K30" s="63">
        <f t="shared" si="10"/>
        <v>0.99520120340287388</v>
      </c>
    </row>
    <row r="31" spans="1:11" x14ac:dyDescent="0.3">
      <c r="A31" s="61">
        <f t="shared" si="11"/>
        <v>2.600000000000001</v>
      </c>
      <c r="B31" s="62">
        <f t="shared" si="1"/>
        <v>0.99533881197628127</v>
      </c>
      <c r="C31" s="63">
        <f t="shared" si="2"/>
        <v>0.99547288886703267</v>
      </c>
      <c r="D31" s="62">
        <f t="shared" si="3"/>
        <v>0.99560351165187866</v>
      </c>
      <c r="E31" s="63">
        <f t="shared" si="4"/>
        <v>0.9957307565909107</v>
      </c>
      <c r="F31" s="62">
        <f t="shared" si="5"/>
        <v>0.99585469863896392</v>
      </c>
      <c r="G31" s="63">
        <f t="shared" si="6"/>
        <v>0.99597541145724167</v>
      </c>
      <c r="H31" s="62">
        <f t="shared" si="7"/>
        <v>0.99609296742514719</v>
      </c>
      <c r="I31" s="63">
        <f t="shared" si="8"/>
        <v>0.99620743765231456</v>
      </c>
      <c r="J31" s="62">
        <f t="shared" si="9"/>
        <v>0.99631889199082502</v>
      </c>
      <c r="K31" s="63">
        <f t="shared" si="10"/>
        <v>0.99642739904760025</v>
      </c>
    </row>
    <row r="32" spans="1:11" x14ac:dyDescent="0.3">
      <c r="A32" s="61">
        <f t="shared" si="11"/>
        <v>2.7000000000000011</v>
      </c>
      <c r="B32" s="62">
        <f t="shared" si="1"/>
        <v>0.99653302619695938</v>
      </c>
      <c r="C32" s="63">
        <f t="shared" si="2"/>
        <v>0.9966358395933308</v>
      </c>
      <c r="D32" s="62">
        <f t="shared" si="3"/>
        <v>0.99673590418410873</v>
      </c>
      <c r="E32" s="63">
        <f t="shared" si="4"/>
        <v>0.99683328372264224</v>
      </c>
      <c r="F32" s="62">
        <f t="shared" si="5"/>
        <v>0.99692804078134956</v>
      </c>
      <c r="G32" s="63">
        <f t="shared" si="6"/>
        <v>0.99702023676494544</v>
      </c>
      <c r="H32" s="62">
        <f t="shared" si="7"/>
        <v>0.99710993192377384</v>
      </c>
      <c r="I32" s="63">
        <f t="shared" si="8"/>
        <v>0.99719718536723501</v>
      </c>
      <c r="J32" s="62">
        <f t="shared" si="9"/>
        <v>0.99728205507729872</v>
      </c>
      <c r="K32" s="63">
        <f t="shared" si="10"/>
        <v>0.99736459792209509</v>
      </c>
    </row>
    <row r="33" spans="1:13" x14ac:dyDescent="0.3">
      <c r="A33" s="61">
        <f t="shared" si="11"/>
        <v>2.8000000000000012</v>
      </c>
      <c r="B33" s="62">
        <f t="shared" si="1"/>
        <v>0.99744486966957213</v>
      </c>
      <c r="C33" s="63">
        <f t="shared" si="2"/>
        <v>0.9975229250012142</v>
      </c>
      <c r="D33" s="62">
        <f t="shared" si="3"/>
        <v>0.99759881752581081</v>
      </c>
      <c r="E33" s="63">
        <f t="shared" si="4"/>
        <v>0.9976725997932685</v>
      </c>
      <c r="F33" s="62">
        <f t="shared" si="5"/>
        <v>0.99774432330845764</v>
      </c>
      <c r="G33" s="63">
        <f t="shared" si="6"/>
        <v>0.99781403854508677</v>
      </c>
      <c r="H33" s="62">
        <f t="shared" si="7"/>
        <v>0.99788179495959539</v>
      </c>
      <c r="I33" s="63">
        <f t="shared" si="8"/>
        <v>0.99794764100506028</v>
      </c>
      <c r="J33" s="62">
        <f t="shared" si="9"/>
        <v>0.99801162414510569</v>
      </c>
      <c r="K33" s="63">
        <f t="shared" si="10"/>
        <v>0.99807379086781212</v>
      </c>
    </row>
    <row r="34" spans="1:13" ht="16.2" thickBot="1" x14ac:dyDescent="0.35">
      <c r="A34" s="64">
        <f t="shared" si="11"/>
        <v>2.9000000000000012</v>
      </c>
      <c r="B34" s="65">
        <f t="shared" si="1"/>
        <v>0.99813418669961596</v>
      </c>
      <c r="C34" s="66">
        <f t="shared" si="2"/>
        <v>0.99819285621919362</v>
      </c>
      <c r="D34" s="65">
        <f t="shared" si="3"/>
        <v>0.99824984307132392</v>
      </c>
      <c r="E34" s="66">
        <f t="shared" si="4"/>
        <v>0.99830518998072271</v>
      </c>
      <c r="F34" s="65">
        <f t="shared" si="5"/>
        <v>0.99835893876584303</v>
      </c>
      <c r="G34" s="66">
        <f t="shared" si="6"/>
        <v>0.99841113035263518</v>
      </c>
      <c r="H34" s="65">
        <f t="shared" si="7"/>
        <v>0.99846180478826196</v>
      </c>
      <c r="I34" s="66">
        <f t="shared" si="8"/>
        <v>0.99851100125476255</v>
      </c>
      <c r="J34" s="65">
        <f t="shared" si="9"/>
        <v>0.99855875808266004</v>
      </c>
      <c r="K34" s="66">
        <f t="shared" si="10"/>
        <v>0.99860511276450781</v>
      </c>
    </row>
    <row r="35" spans="1:13" x14ac:dyDescent="0.3">
      <c r="A35" s="56">
        <f t="shared" si="11"/>
        <v>3.0000000000000013</v>
      </c>
      <c r="B35" s="59">
        <f t="shared" si="1"/>
        <v>0.9986501019683699</v>
      </c>
      <c r="C35" s="60">
        <f t="shared" si="2"/>
        <v>0.99869376155123057</v>
      </c>
      <c r="D35" s="59">
        <f t="shared" si="3"/>
        <v>0.99873612657232769</v>
      </c>
      <c r="E35" s="60">
        <f t="shared" si="4"/>
        <v>0.99877723130640772</v>
      </c>
      <c r="F35" s="59">
        <f t="shared" si="5"/>
        <v>0.9988171092568956</v>
      </c>
      <c r="G35" s="60">
        <f t="shared" si="6"/>
        <v>0.99885579316897732</v>
      </c>
      <c r="H35" s="59">
        <f t="shared" si="7"/>
        <v>0.99889331504259071</v>
      </c>
      <c r="I35" s="60">
        <f t="shared" si="8"/>
        <v>0.99892970614532106</v>
      </c>
      <c r="J35" s="59">
        <f t="shared" si="9"/>
        <v>0.99896499702519714</v>
      </c>
      <c r="K35" s="60">
        <f t="shared" si="10"/>
        <v>0.99899921752338594</v>
      </c>
      <c r="M35" s="67"/>
    </row>
    <row r="36" spans="1:13" x14ac:dyDescent="0.3">
      <c r="A36" s="61">
        <f t="shared" si="11"/>
        <v>3.1000000000000014</v>
      </c>
      <c r="B36" s="62">
        <f t="shared" si="1"/>
        <v>0.99903239678678168</v>
      </c>
      <c r="C36" s="63">
        <f t="shared" si="2"/>
        <v>0.99906456328048587</v>
      </c>
      <c r="D36" s="62">
        <f t="shared" si="3"/>
        <v>0.99909574480017771</v>
      </c>
      <c r="E36" s="63">
        <f t="shared" si="4"/>
        <v>0.99912596848436841</v>
      </c>
      <c r="F36" s="62">
        <f t="shared" si="5"/>
        <v>0.99915526082654138</v>
      </c>
      <c r="G36" s="63">
        <f t="shared" si="6"/>
        <v>0.99918364768717149</v>
      </c>
      <c r="H36" s="62">
        <f t="shared" si="7"/>
        <v>0.99921115430562446</v>
      </c>
      <c r="I36" s="63">
        <f t="shared" si="8"/>
        <v>0.99923780531193274</v>
      </c>
      <c r="J36" s="62">
        <f t="shared" si="9"/>
        <v>0.9992636247384461</v>
      </c>
      <c r="K36" s="63">
        <f t="shared" si="10"/>
        <v>0.99928863603135465</v>
      </c>
    </row>
    <row r="37" spans="1:13" x14ac:dyDescent="0.3">
      <c r="A37" s="61">
        <f t="shared" si="11"/>
        <v>3.2000000000000015</v>
      </c>
      <c r="B37" s="62">
        <f t="shared" si="1"/>
        <v>0.99931286206208414</v>
      </c>
      <c r="C37" s="63">
        <f t="shared" si="2"/>
        <v>0.99933632513856008</v>
      </c>
      <c r="D37" s="62">
        <f t="shared" si="3"/>
        <v>0.99935904701633993</v>
      </c>
      <c r="E37" s="63">
        <f t="shared" si="4"/>
        <v>0.99938104890961321</v>
      </c>
      <c r="F37" s="62">
        <f t="shared" si="5"/>
        <v>0.99940235150206558</v>
      </c>
      <c r="G37" s="63">
        <f t="shared" si="6"/>
        <v>0.99942297495760923</v>
      </c>
      <c r="H37" s="62">
        <f t="shared" si="7"/>
        <v>0.99944293893097536</v>
      </c>
      <c r="I37" s="63">
        <f t="shared" si="8"/>
        <v>0.99946226257817028</v>
      </c>
      <c r="J37" s="62">
        <f t="shared" si="9"/>
        <v>0.99948096456679303</v>
      </c>
      <c r="K37" s="63">
        <f t="shared" si="10"/>
        <v>0.99949906308621428</v>
      </c>
    </row>
    <row r="38" spans="1:13" x14ac:dyDescent="0.3">
      <c r="A38" s="61">
        <f t="shared" si="11"/>
        <v>3.3000000000000016</v>
      </c>
      <c r="B38" s="62">
        <f t="shared" si="1"/>
        <v>0.99951657585761622</v>
      </c>
      <c r="C38" s="63">
        <f t="shared" si="2"/>
        <v>0.99953352014389241</v>
      </c>
      <c r="D38" s="62">
        <f t="shared" si="3"/>
        <v>0.99954991275940785</v>
      </c>
      <c r="E38" s="63">
        <f t="shared" si="4"/>
        <v>0.99956577007961833</v>
      </c>
      <c r="F38" s="62">
        <f t="shared" si="5"/>
        <v>0.99958110805054967</v>
      </c>
      <c r="G38" s="63">
        <f t="shared" si="6"/>
        <v>0.99959594219813597</v>
      </c>
      <c r="H38" s="62">
        <f t="shared" si="7"/>
        <v>0.99961028763741799</v>
      </c>
      <c r="I38" s="63">
        <f t="shared" si="8"/>
        <v>0.99962415908159996</v>
      </c>
      <c r="J38" s="62">
        <f t="shared" si="9"/>
        <v>0.99963757085096694</v>
      </c>
      <c r="K38" s="63">
        <f t="shared" si="10"/>
        <v>0.99965053688166206</v>
      </c>
    </row>
    <row r="39" spans="1:13" x14ac:dyDescent="0.3">
      <c r="A39" s="61">
        <f t="shared" si="11"/>
        <v>3.4000000000000017</v>
      </c>
      <c r="B39" s="62">
        <f t="shared" si="1"/>
        <v>0.99966307073432314</v>
      </c>
      <c r="C39" s="63">
        <f t="shared" si="2"/>
        <v>0.99967518560258117</v>
      </c>
      <c r="D39" s="62">
        <f t="shared" si="3"/>
        <v>0.99968689432141877</v>
      </c>
      <c r="E39" s="63">
        <f t="shared" si="4"/>
        <v>0.99969820937539133</v>
      </c>
      <c r="F39" s="62">
        <f t="shared" si="5"/>
        <v>0.99970914290670931</v>
      </c>
      <c r="G39" s="63">
        <f t="shared" si="6"/>
        <v>0.99971970672318378</v>
      </c>
      <c r="H39" s="62">
        <f t="shared" si="7"/>
        <v>0.99972991230603647</v>
      </c>
      <c r="I39" s="63">
        <f t="shared" si="8"/>
        <v>0.99973977081757248</v>
      </c>
      <c r="J39" s="62">
        <f t="shared" si="9"/>
        <v>0.99974929310871952</v>
      </c>
      <c r="K39" s="63">
        <f t="shared" si="10"/>
        <v>0.99975848972643222</v>
      </c>
    </row>
    <row r="40" spans="1:13" x14ac:dyDescent="0.3">
      <c r="A40" s="61">
        <f t="shared" si="11"/>
        <v>3.5000000000000018</v>
      </c>
      <c r="B40" s="62">
        <f t="shared" si="1"/>
        <v>0.99976737092096446</v>
      </c>
      <c r="C40" s="63">
        <f t="shared" si="2"/>
        <v>0.99977594665300895</v>
      </c>
      <c r="D40" s="62">
        <f t="shared" si="3"/>
        <v>0.99978422660070532</v>
      </c>
      <c r="E40" s="63">
        <f t="shared" si="4"/>
        <v>0.99979222016651936</v>
      </c>
      <c r="F40" s="62">
        <f t="shared" si="5"/>
        <v>0.99979993648399268</v>
      </c>
      <c r="G40" s="63">
        <f t="shared" si="6"/>
        <v>0.99980738442436434</v>
      </c>
      <c r="H40" s="62">
        <f t="shared" si="7"/>
        <v>0.99981457260306672</v>
      </c>
      <c r="I40" s="63">
        <f t="shared" si="8"/>
        <v>0.99982150938609515</v>
      </c>
      <c r="J40" s="62">
        <f t="shared" si="9"/>
        <v>0.99982820289625407</v>
      </c>
      <c r="K40" s="63">
        <f t="shared" si="10"/>
        <v>0.99983466101927987</v>
      </c>
    </row>
    <row r="41" spans="1:13" x14ac:dyDescent="0.3">
      <c r="A41" s="61">
        <f t="shared" si="11"/>
        <v>3.6000000000000019</v>
      </c>
      <c r="B41" s="62">
        <f t="shared" si="1"/>
        <v>0.99984089140984245</v>
      </c>
      <c r="C41" s="63">
        <f t="shared" si="2"/>
        <v>0.99984690149742628</v>
      </c>
      <c r="D41" s="62">
        <f t="shared" si="3"/>
        <v>0.99985269849209257</v>
      </c>
      <c r="E41" s="63">
        <f t="shared" si="4"/>
        <v>0.99985828939012422</v>
      </c>
      <c r="F41" s="62">
        <f t="shared" si="5"/>
        <v>0.99986368097955425</v>
      </c>
      <c r="G41" s="63">
        <f t="shared" si="6"/>
        <v>0.99986887984557948</v>
      </c>
      <c r="H41" s="62">
        <f t="shared" si="7"/>
        <v>0.99987389237586155</v>
      </c>
      <c r="I41" s="63">
        <f t="shared" si="8"/>
        <v>0.9998787247657146</v>
      </c>
      <c r="J41" s="62">
        <f t="shared" si="9"/>
        <v>0.99988338302318458</v>
      </c>
      <c r="K41" s="63">
        <f t="shared" si="10"/>
        <v>0.99988787297401771</v>
      </c>
    </row>
    <row r="42" spans="1:13" x14ac:dyDescent="0.3">
      <c r="A42" s="61">
        <f t="shared" si="11"/>
        <v>3.700000000000002</v>
      </c>
      <c r="B42" s="62">
        <f t="shared" si="1"/>
        <v>0.99989220026652259</v>
      </c>
      <c r="C42" s="63">
        <f t="shared" si="2"/>
        <v>0.99989637037632595</v>
      </c>
      <c r="D42" s="62">
        <f t="shared" si="3"/>
        <v>0.99990038861102404</v>
      </c>
      <c r="E42" s="63">
        <f t="shared" si="4"/>
        <v>0.9999042601147311</v>
      </c>
      <c r="F42" s="62">
        <f t="shared" si="5"/>
        <v>0.99990798987252594</v>
      </c>
      <c r="G42" s="63">
        <f t="shared" si="6"/>
        <v>0.99991158271479919</v>
      </c>
      <c r="H42" s="62">
        <f t="shared" si="7"/>
        <v>0.99991504332150205</v>
      </c>
      <c r="I42" s="63">
        <f t="shared" si="8"/>
        <v>0.99991837622629731</v>
      </c>
      <c r="J42" s="62">
        <f t="shared" si="9"/>
        <v>0.99992158582061641</v>
      </c>
      <c r="K42" s="63">
        <f t="shared" si="10"/>
        <v>0.99992467635762128</v>
      </c>
    </row>
    <row r="43" spans="1:13" x14ac:dyDescent="0.3">
      <c r="A43" s="61">
        <f t="shared" si="11"/>
        <v>3.800000000000002</v>
      </c>
      <c r="B43" s="62">
        <f t="shared" si="1"/>
        <v>0.99992765195607491</v>
      </c>
      <c r="C43" s="63">
        <f t="shared" si="2"/>
        <v>0.99993051660412013</v>
      </c>
      <c r="D43" s="62">
        <f t="shared" si="3"/>
        <v>0.99993327416297029</v>
      </c>
      <c r="E43" s="63">
        <f t="shared" si="4"/>
        <v>0.99993592837051115</v>
      </c>
      <c r="F43" s="62">
        <f t="shared" si="5"/>
        <v>0.99993848284481679</v>
      </c>
      <c r="G43" s="63">
        <f t="shared" si="6"/>
        <v>0.99994094108758103</v>
      </c>
      <c r="H43" s="62">
        <f t="shared" si="7"/>
        <v>0.99994330648746577</v>
      </c>
      <c r="I43" s="63">
        <f t="shared" si="8"/>
        <v>0.99994558232336628</v>
      </c>
      <c r="J43" s="62">
        <f t="shared" si="9"/>
        <v>0.99994777176759819</v>
      </c>
      <c r="K43" s="63">
        <f t="shared" si="10"/>
        <v>0.9999498778890038</v>
      </c>
    </row>
    <row r="44" spans="1:13" ht="16.2" thickBot="1" x14ac:dyDescent="0.35">
      <c r="A44" s="64">
        <f t="shared" si="11"/>
        <v>3.9000000000000021</v>
      </c>
      <c r="B44" s="65">
        <f t="shared" si="1"/>
        <v>0.99995190365598241</v>
      </c>
      <c r="C44" s="66">
        <f t="shared" si="2"/>
        <v>0.99995385193944375</v>
      </c>
      <c r="D44" s="65">
        <f t="shared" si="3"/>
        <v>0.9999557255156879</v>
      </c>
      <c r="E44" s="66">
        <f t="shared" si="4"/>
        <v>0.99995752706921126</v>
      </c>
      <c r="F44" s="65">
        <f t="shared" si="5"/>
        <v>0.99995925919544149</v>
      </c>
      <c r="G44" s="66">
        <f t="shared" si="6"/>
        <v>0.99996092440340223</v>
      </c>
      <c r="H44" s="65">
        <f t="shared" si="7"/>
        <v>0.99996252511830896</v>
      </c>
      <c r="I44" s="66">
        <f t="shared" si="8"/>
        <v>0.99996406368409718</v>
      </c>
      <c r="J44" s="65">
        <f t="shared" si="9"/>
        <v>0.99996554236588497</v>
      </c>
      <c r="K44" s="66">
        <f t="shared" si="10"/>
        <v>0.99996696335237056</v>
      </c>
    </row>
  </sheetData>
  <pageMargins left="0.7" right="0.7" top="0.75" bottom="0.75" header="0.3" footer="0.3"/>
  <pageSetup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9"/>
  <sheetViews>
    <sheetView zoomScaleNormal="100" workbookViewId="0">
      <selection activeCell="A2" sqref="A2"/>
    </sheetView>
  </sheetViews>
  <sheetFormatPr defaultColWidth="9.109375" defaultRowHeight="15.6" x14ac:dyDescent="0.3"/>
  <cols>
    <col min="1" max="1" width="18" style="2" customWidth="1"/>
    <col min="2" max="3" width="9.5546875" style="2" bestFit="1" customWidth="1"/>
    <col min="4" max="4" width="10.44140625" style="2" bestFit="1" customWidth="1"/>
    <col min="5" max="6" width="9.5546875" style="2" bestFit="1" customWidth="1"/>
    <col min="7" max="7" width="9.6640625" style="2" bestFit="1" customWidth="1"/>
    <col min="8" max="8" width="9.5546875" style="2" bestFit="1" customWidth="1"/>
    <col min="9" max="16384" width="9.109375" style="2"/>
  </cols>
  <sheetData>
    <row r="1" spans="1:11" x14ac:dyDescent="0.3">
      <c r="A1" s="1" t="s">
        <v>33</v>
      </c>
    </row>
    <row r="2" spans="1:11" ht="16.2" thickBot="1" x14ac:dyDescent="0.35">
      <c r="A2" s="1"/>
    </row>
    <row r="3" spans="1:11" ht="16.2" thickBot="1" x14ac:dyDescent="0.35">
      <c r="A3" s="68" t="s">
        <v>66</v>
      </c>
      <c r="B3" s="69"/>
      <c r="C3" s="69"/>
      <c r="D3" s="70"/>
    </row>
    <row r="4" spans="1:11" ht="16.2" thickBot="1" x14ac:dyDescent="0.35">
      <c r="K4" s="6"/>
    </row>
    <row r="5" spans="1:11" ht="16.8" thickTop="1" thickBot="1" x14ac:dyDescent="0.35">
      <c r="A5" s="3" t="s">
        <v>0</v>
      </c>
      <c r="B5" s="9">
        <v>1</v>
      </c>
      <c r="C5" s="9">
        <v>2</v>
      </c>
      <c r="D5" s="9">
        <v>3</v>
      </c>
      <c r="E5" s="71">
        <v>4</v>
      </c>
      <c r="F5" s="104">
        <v>5</v>
      </c>
      <c r="G5" s="75">
        <v>6</v>
      </c>
      <c r="H5" s="9">
        <v>7</v>
      </c>
    </row>
    <row r="6" spans="1:11" x14ac:dyDescent="0.3">
      <c r="A6" s="10" t="s">
        <v>21</v>
      </c>
      <c r="B6" s="11">
        <v>4.0999999999999996</v>
      </c>
      <c r="C6" s="12">
        <v>1.4</v>
      </c>
      <c r="D6" s="12">
        <v>0.8</v>
      </c>
      <c r="E6" s="72">
        <v>2.1</v>
      </c>
      <c r="F6" s="105">
        <v>5.2</v>
      </c>
      <c r="G6" s="76">
        <v>1.2</v>
      </c>
      <c r="H6" s="13">
        <v>1</v>
      </c>
      <c r="I6" s="14" t="s">
        <v>34</v>
      </c>
    </row>
    <row r="7" spans="1:11" x14ac:dyDescent="0.3">
      <c r="A7" s="10" t="s">
        <v>22</v>
      </c>
      <c r="B7" s="15">
        <v>5</v>
      </c>
      <c r="C7" s="4">
        <v>2</v>
      </c>
      <c r="D7" s="4">
        <v>2</v>
      </c>
      <c r="E7" s="73">
        <v>3</v>
      </c>
      <c r="F7" s="106">
        <v>7</v>
      </c>
      <c r="G7" s="77">
        <v>3</v>
      </c>
      <c r="H7" s="16">
        <v>1</v>
      </c>
      <c r="I7" s="14" t="s">
        <v>35</v>
      </c>
    </row>
    <row r="8" spans="1:11" ht="16.2" thickBot="1" x14ac:dyDescent="0.35">
      <c r="A8" s="10" t="s">
        <v>23</v>
      </c>
      <c r="B8" s="17">
        <v>7.1</v>
      </c>
      <c r="C8" s="18">
        <v>3.2</v>
      </c>
      <c r="D8" s="18">
        <v>6.8</v>
      </c>
      <c r="E8" s="74">
        <v>4.5</v>
      </c>
      <c r="F8" s="107">
        <v>15.4</v>
      </c>
      <c r="G8" s="78">
        <v>7.2</v>
      </c>
      <c r="H8" s="19">
        <v>1</v>
      </c>
      <c r="I8" s="14" t="s">
        <v>36</v>
      </c>
    </row>
    <row r="9" spans="1:11" x14ac:dyDescent="0.3">
      <c r="A9" s="10" t="s">
        <v>24</v>
      </c>
      <c r="B9" s="11">
        <f>(B6+4*B7+B8)/6</f>
        <v>5.2</v>
      </c>
      <c r="C9" s="12">
        <f t="shared" ref="C9:H9" si="0">(C6+4*C7+C8)/6</f>
        <v>2.1</v>
      </c>
      <c r="D9" s="12">
        <f t="shared" si="0"/>
        <v>2.6</v>
      </c>
      <c r="E9" s="72">
        <f t="shared" si="0"/>
        <v>3.1</v>
      </c>
      <c r="F9" s="105">
        <f t="shared" si="0"/>
        <v>8.1</v>
      </c>
      <c r="G9" s="76">
        <f t="shared" si="0"/>
        <v>3.4</v>
      </c>
      <c r="H9" s="13">
        <f t="shared" si="0"/>
        <v>1</v>
      </c>
      <c r="I9" s="14" t="s">
        <v>37</v>
      </c>
    </row>
    <row r="10" spans="1:11" ht="16.2" thickBot="1" x14ac:dyDescent="0.35">
      <c r="A10" s="10" t="s">
        <v>25</v>
      </c>
      <c r="B10" s="17">
        <f>((B8-B6)/6)^2</f>
        <v>0.25</v>
      </c>
      <c r="C10" s="18">
        <f t="shared" ref="C10:H10" si="1">((C8-C6)/6)^2</f>
        <v>9.0000000000000024E-2</v>
      </c>
      <c r="D10" s="18">
        <f t="shared" si="1"/>
        <v>1</v>
      </c>
      <c r="E10" s="74">
        <f t="shared" si="1"/>
        <v>0.15999999999999998</v>
      </c>
      <c r="F10" s="108">
        <f t="shared" si="1"/>
        <v>2.8899999999999997</v>
      </c>
      <c r="G10" s="78">
        <f t="shared" si="1"/>
        <v>1</v>
      </c>
      <c r="H10" s="19">
        <f t="shared" si="1"/>
        <v>0</v>
      </c>
      <c r="I10" s="14" t="s">
        <v>38</v>
      </c>
    </row>
    <row r="11" spans="1:11" x14ac:dyDescent="0.3">
      <c r="A11" s="24"/>
      <c r="B11" s="25"/>
      <c r="C11" s="25"/>
      <c r="D11" s="25"/>
      <c r="E11" s="25"/>
      <c r="F11" s="25"/>
      <c r="G11" s="25"/>
      <c r="H11" s="25"/>
    </row>
    <row r="12" spans="1:11" x14ac:dyDescent="0.3">
      <c r="A12" s="3" t="s">
        <v>0</v>
      </c>
      <c r="B12" s="4">
        <v>1</v>
      </c>
      <c r="C12" s="4">
        <v>2</v>
      </c>
      <c r="D12" s="4">
        <v>3</v>
      </c>
      <c r="E12" s="4">
        <v>4</v>
      </c>
      <c r="F12" s="4">
        <v>5</v>
      </c>
      <c r="G12" s="4">
        <v>6</v>
      </c>
      <c r="H12" s="4">
        <v>7</v>
      </c>
    </row>
    <row r="13" spans="1:11" x14ac:dyDescent="0.3">
      <c r="A13" s="33"/>
      <c r="B13" s="26"/>
      <c r="C13" s="26"/>
      <c r="D13" s="26"/>
      <c r="E13" s="26"/>
      <c r="F13" s="26"/>
      <c r="G13" s="26"/>
      <c r="H13" s="26"/>
    </row>
    <row r="14" spans="1:11" ht="16.2" thickBot="1" x14ac:dyDescent="0.35">
      <c r="A14" s="3" t="s">
        <v>2</v>
      </c>
      <c r="B14" s="8" t="s">
        <v>3</v>
      </c>
      <c r="C14" s="8" t="s">
        <v>3</v>
      </c>
      <c r="D14" s="9">
        <v>1</v>
      </c>
      <c r="E14" s="9">
        <v>2</v>
      </c>
      <c r="F14" s="9">
        <v>2</v>
      </c>
      <c r="G14" s="9" t="s">
        <v>10</v>
      </c>
      <c r="H14" s="9" t="s">
        <v>11</v>
      </c>
    </row>
    <row r="15" spans="1:11" x14ac:dyDescent="0.3">
      <c r="A15" s="10" t="s">
        <v>4</v>
      </c>
      <c r="B15" s="11">
        <v>0</v>
      </c>
      <c r="C15" s="12">
        <v>0</v>
      </c>
      <c r="D15" s="12">
        <f>B17</f>
        <v>5.2</v>
      </c>
      <c r="E15" s="12">
        <f>C17</f>
        <v>2.1</v>
      </c>
      <c r="F15" s="12">
        <f>C17</f>
        <v>2.1</v>
      </c>
      <c r="G15" s="12">
        <f>MAX(D17:E17)</f>
        <v>7.8000000000000007</v>
      </c>
      <c r="H15" s="13">
        <f>MAX(D17:F17)</f>
        <v>10.199999999999999</v>
      </c>
      <c r="I15" s="14" t="s">
        <v>14</v>
      </c>
    </row>
    <row r="16" spans="1:11" x14ac:dyDescent="0.3">
      <c r="A16" s="10" t="s">
        <v>1</v>
      </c>
      <c r="B16" s="15">
        <f>B9</f>
        <v>5.2</v>
      </c>
      <c r="C16" s="4">
        <f t="shared" ref="C16:H16" si="2">C9</f>
        <v>2.1</v>
      </c>
      <c r="D16" s="4">
        <f t="shared" si="2"/>
        <v>2.6</v>
      </c>
      <c r="E16" s="4">
        <f t="shared" si="2"/>
        <v>3.1</v>
      </c>
      <c r="F16" s="4">
        <f t="shared" si="2"/>
        <v>8.1</v>
      </c>
      <c r="G16" s="4">
        <f t="shared" si="2"/>
        <v>3.4</v>
      </c>
      <c r="H16" s="16">
        <f t="shared" si="2"/>
        <v>1</v>
      </c>
    </row>
    <row r="17" spans="1:10" ht="16.2" thickBot="1" x14ac:dyDescent="0.35">
      <c r="A17" s="10" t="s">
        <v>5</v>
      </c>
      <c r="B17" s="17">
        <f>B15+B16</f>
        <v>5.2</v>
      </c>
      <c r="C17" s="18">
        <f t="shared" ref="C17:H17" si="3">C15+C16</f>
        <v>2.1</v>
      </c>
      <c r="D17" s="18">
        <f t="shared" si="3"/>
        <v>7.8000000000000007</v>
      </c>
      <c r="E17" s="18">
        <f t="shared" si="3"/>
        <v>5.2</v>
      </c>
      <c r="F17" s="18">
        <f t="shared" si="3"/>
        <v>10.199999999999999</v>
      </c>
      <c r="G17" s="18">
        <f t="shared" si="3"/>
        <v>11.200000000000001</v>
      </c>
      <c r="H17" s="19">
        <f t="shared" si="3"/>
        <v>11.2</v>
      </c>
      <c r="I17" s="14" t="s">
        <v>16</v>
      </c>
    </row>
    <row r="18" spans="1:10" x14ac:dyDescent="0.3">
      <c r="A18" s="32"/>
      <c r="B18" s="25"/>
      <c r="C18" s="25"/>
      <c r="D18" s="25"/>
      <c r="E18" s="25"/>
      <c r="F18" s="25"/>
      <c r="G18" s="35" t="s">
        <v>19</v>
      </c>
      <c r="H18" s="26">
        <f>MAX(B17:H17)</f>
        <v>11.200000000000001</v>
      </c>
      <c r="I18" s="14" t="s">
        <v>20</v>
      </c>
    </row>
    <row r="19" spans="1:10" x14ac:dyDescent="0.3">
      <c r="A19" s="3" t="s">
        <v>0</v>
      </c>
      <c r="B19" s="4">
        <v>1</v>
      </c>
      <c r="C19" s="4">
        <v>2</v>
      </c>
      <c r="D19" s="4">
        <v>3</v>
      </c>
      <c r="E19" s="4">
        <v>4</v>
      </c>
      <c r="F19" s="4">
        <v>5</v>
      </c>
      <c r="G19" s="4">
        <v>6</v>
      </c>
      <c r="H19" s="4">
        <v>7</v>
      </c>
    </row>
    <row r="20" spans="1:10" ht="16.2" thickBot="1" x14ac:dyDescent="0.35">
      <c r="A20" s="32"/>
      <c r="B20" s="25"/>
      <c r="C20" s="25"/>
      <c r="D20" s="25"/>
      <c r="E20" s="25"/>
      <c r="F20" s="25"/>
      <c r="G20" s="25"/>
      <c r="H20" s="27"/>
    </row>
    <row r="21" spans="1:10" x14ac:dyDescent="0.3">
      <c r="A21" s="10" t="s">
        <v>7</v>
      </c>
      <c r="B21" s="11">
        <f>B23-B22</f>
        <v>0</v>
      </c>
      <c r="C21" s="12">
        <f t="shared" ref="C21:H21" si="4">C23-C22</f>
        <v>0</v>
      </c>
      <c r="D21" s="12">
        <f t="shared" si="4"/>
        <v>5.2000000000000011</v>
      </c>
      <c r="E21" s="12">
        <f t="shared" si="4"/>
        <v>4.7000000000000011</v>
      </c>
      <c r="F21" s="12">
        <f t="shared" si="4"/>
        <v>2.1000000000000014</v>
      </c>
      <c r="G21" s="12">
        <f t="shared" si="4"/>
        <v>7.8000000000000007</v>
      </c>
      <c r="H21" s="13">
        <f t="shared" si="4"/>
        <v>10.200000000000001</v>
      </c>
      <c r="I21" s="14" t="s">
        <v>17</v>
      </c>
    </row>
    <row r="22" spans="1:10" x14ac:dyDescent="0.3">
      <c r="A22" s="10" t="s">
        <v>1</v>
      </c>
      <c r="B22" s="15">
        <f t="shared" ref="B22:H22" si="5">B16</f>
        <v>5.2</v>
      </c>
      <c r="C22" s="4">
        <f t="shared" si="5"/>
        <v>2.1</v>
      </c>
      <c r="D22" s="4">
        <f t="shared" si="5"/>
        <v>2.6</v>
      </c>
      <c r="E22" s="4">
        <f t="shared" si="5"/>
        <v>3.1</v>
      </c>
      <c r="F22" s="4">
        <f t="shared" si="5"/>
        <v>8.1</v>
      </c>
      <c r="G22" s="4">
        <f t="shared" si="5"/>
        <v>3.4</v>
      </c>
      <c r="H22" s="16">
        <f t="shared" si="5"/>
        <v>1</v>
      </c>
    </row>
    <row r="23" spans="1:10" ht="16.2" thickBot="1" x14ac:dyDescent="0.35">
      <c r="A23" s="10" t="s">
        <v>8</v>
      </c>
      <c r="B23" s="17">
        <f>D21</f>
        <v>5.2000000000000011</v>
      </c>
      <c r="C23" s="18">
        <f>MIN(E21:F21)</f>
        <v>2.1000000000000014</v>
      </c>
      <c r="D23" s="18">
        <f>MIN(G21:H21)</f>
        <v>7.8000000000000007</v>
      </c>
      <c r="E23" s="18">
        <f>MIN(G21:H21)</f>
        <v>7.8000000000000007</v>
      </c>
      <c r="F23" s="18">
        <f>H21</f>
        <v>10.200000000000001</v>
      </c>
      <c r="G23" s="18">
        <f>H18</f>
        <v>11.200000000000001</v>
      </c>
      <c r="H23" s="19">
        <f>H18</f>
        <v>11.200000000000001</v>
      </c>
      <c r="I23" s="14" t="s">
        <v>15</v>
      </c>
    </row>
    <row r="24" spans="1:10" x14ac:dyDescent="0.3">
      <c r="A24" s="3" t="s">
        <v>6</v>
      </c>
      <c r="B24" s="22">
        <v>3</v>
      </c>
      <c r="C24" s="22" t="s">
        <v>12</v>
      </c>
      <c r="D24" s="22" t="s">
        <v>13</v>
      </c>
      <c r="E24" s="22" t="s">
        <v>13</v>
      </c>
      <c r="F24" s="22">
        <v>7</v>
      </c>
      <c r="G24" s="23" t="s">
        <v>3</v>
      </c>
      <c r="H24" s="23" t="s">
        <v>3</v>
      </c>
    </row>
    <row r="25" spans="1:10" x14ac:dyDescent="0.3">
      <c r="A25" s="32"/>
      <c r="B25" s="25"/>
      <c r="C25" s="25"/>
      <c r="D25" s="25"/>
      <c r="E25" s="25"/>
      <c r="F25" s="25"/>
      <c r="G25" s="25"/>
      <c r="H25" s="27"/>
    </row>
    <row r="26" spans="1:10" x14ac:dyDescent="0.3">
      <c r="A26" s="3" t="s">
        <v>9</v>
      </c>
      <c r="B26" s="4">
        <f>B23-B17</f>
        <v>0</v>
      </c>
      <c r="C26" s="4">
        <f t="shared" ref="C26:H26" si="6">C23-C17</f>
        <v>0</v>
      </c>
      <c r="D26" s="4">
        <f t="shared" si="6"/>
        <v>0</v>
      </c>
      <c r="E26" s="4">
        <f t="shared" si="6"/>
        <v>2.6000000000000005</v>
      </c>
      <c r="F26" s="4">
        <f t="shared" si="6"/>
        <v>0</v>
      </c>
      <c r="G26" s="4">
        <f t="shared" si="6"/>
        <v>0</v>
      </c>
      <c r="H26" s="4">
        <f t="shared" si="6"/>
        <v>0</v>
      </c>
      <c r="I26" s="14" t="s">
        <v>18</v>
      </c>
    </row>
    <row r="27" spans="1:10" ht="16.2" thickBot="1" x14ac:dyDescent="0.35">
      <c r="A27" s="33"/>
      <c r="B27" s="26"/>
      <c r="C27" s="26"/>
      <c r="D27" s="26"/>
      <c r="E27" s="26"/>
      <c r="F27" s="26"/>
      <c r="G27" s="26"/>
      <c r="H27" s="26"/>
      <c r="I27" s="28" t="s">
        <v>28</v>
      </c>
      <c r="J27" s="26"/>
    </row>
    <row r="28" spans="1:10" x14ac:dyDescent="0.3">
      <c r="A28" s="34" t="s">
        <v>67</v>
      </c>
      <c r="B28" s="11">
        <f>B9</f>
        <v>5.2</v>
      </c>
      <c r="C28" s="12"/>
      <c r="D28" s="12">
        <f>D9</f>
        <v>2.6</v>
      </c>
      <c r="E28" s="12"/>
      <c r="F28" s="12"/>
      <c r="G28" s="12">
        <f>G9</f>
        <v>3.4</v>
      </c>
      <c r="H28" s="13"/>
      <c r="I28" s="25">
        <f>SUM(B28:H28)</f>
        <v>11.200000000000001</v>
      </c>
      <c r="J28" s="26"/>
    </row>
    <row r="29" spans="1:10" ht="16.2" thickBot="1" x14ac:dyDescent="0.35">
      <c r="A29" s="10" t="s">
        <v>68</v>
      </c>
      <c r="B29" s="17">
        <f>B10</f>
        <v>0.25</v>
      </c>
      <c r="C29" s="18"/>
      <c r="D29" s="18">
        <f>D10</f>
        <v>1</v>
      </c>
      <c r="E29" s="18"/>
      <c r="F29" s="18"/>
      <c r="G29" s="18">
        <f>G10</f>
        <v>1</v>
      </c>
      <c r="H29" s="19"/>
      <c r="I29" s="25">
        <f>SUM(B29:H29)</f>
        <v>2.25</v>
      </c>
      <c r="J29" s="26"/>
    </row>
    <row r="30" spans="1:10" ht="16.2" thickBot="1" x14ac:dyDescent="0.35">
      <c r="A30" s="33"/>
      <c r="B30" s="26"/>
      <c r="C30" s="26"/>
      <c r="D30" s="26"/>
      <c r="E30" s="26"/>
      <c r="F30" s="26"/>
      <c r="G30" s="26"/>
      <c r="H30" s="26"/>
      <c r="I30" s="28" t="s">
        <v>28</v>
      </c>
    </row>
    <row r="31" spans="1:10" x14ac:dyDescent="0.3">
      <c r="A31" s="34" t="s">
        <v>69</v>
      </c>
      <c r="B31" s="11"/>
      <c r="C31" s="12">
        <f>C9</f>
        <v>2.1</v>
      </c>
      <c r="D31" s="12"/>
      <c r="E31" s="12"/>
      <c r="F31" s="12">
        <f>F9</f>
        <v>8.1</v>
      </c>
      <c r="G31" s="12"/>
      <c r="H31" s="13">
        <f>H9</f>
        <v>1</v>
      </c>
      <c r="I31" s="25">
        <f>SUM(B31:H31)</f>
        <v>11.2</v>
      </c>
    </row>
    <row r="32" spans="1:10" ht="16.2" thickBot="1" x14ac:dyDescent="0.35">
      <c r="A32" s="10" t="s">
        <v>70</v>
      </c>
      <c r="B32" s="17"/>
      <c r="C32" s="18">
        <f>C10</f>
        <v>9.0000000000000024E-2</v>
      </c>
      <c r="D32" s="18"/>
      <c r="E32" s="18"/>
      <c r="F32" s="18">
        <f>F10</f>
        <v>2.8899999999999997</v>
      </c>
      <c r="G32" s="18"/>
      <c r="H32" s="19">
        <f>H10</f>
        <v>0</v>
      </c>
      <c r="I32" s="25">
        <f>SUM(B32:H32)</f>
        <v>2.9799999999999995</v>
      </c>
    </row>
    <row r="33" spans="1:10" ht="16.2" thickBot="1" x14ac:dyDescent="0.35">
      <c r="A33" s="33"/>
      <c r="I33" s="26"/>
    </row>
    <row r="34" spans="1:10" ht="16.2" thickBot="1" x14ac:dyDescent="0.35">
      <c r="A34" s="34" t="s">
        <v>71</v>
      </c>
      <c r="B34" s="86">
        <v>9</v>
      </c>
      <c r="C34" s="87">
        <v>10</v>
      </c>
      <c r="D34" s="87">
        <v>11</v>
      </c>
      <c r="E34" s="87">
        <v>12</v>
      </c>
      <c r="F34" s="87">
        <v>13</v>
      </c>
      <c r="G34" s="87">
        <v>14</v>
      </c>
      <c r="H34" s="88">
        <v>15</v>
      </c>
    </row>
    <row r="35" spans="1:10" x14ac:dyDescent="0.3">
      <c r="A35" s="10" t="s">
        <v>73</v>
      </c>
      <c r="B35" s="81">
        <f>(B34-$I$28)/SQRT($I$29)</f>
        <v>-1.4666666666666675</v>
      </c>
      <c r="C35" s="82">
        <f t="shared" ref="C35:H35" si="7">(C34-$I$28)/SQRT($I$29)</f>
        <v>-0.80000000000000071</v>
      </c>
      <c r="D35" s="82">
        <f t="shared" si="7"/>
        <v>-0.13333333333333405</v>
      </c>
      <c r="E35" s="82">
        <f t="shared" si="7"/>
        <v>0.53333333333333266</v>
      </c>
      <c r="F35" s="82">
        <f t="shared" si="7"/>
        <v>1.1999999999999993</v>
      </c>
      <c r="G35" s="82">
        <f t="shared" si="7"/>
        <v>1.866666666666666</v>
      </c>
      <c r="H35" s="83">
        <f t="shared" si="7"/>
        <v>2.5333333333333328</v>
      </c>
    </row>
    <row r="36" spans="1:10" ht="16.2" thickBot="1" x14ac:dyDescent="0.35">
      <c r="A36" s="10" t="s">
        <v>72</v>
      </c>
      <c r="B36" s="79">
        <f>NORMSDIST(B35)</f>
        <v>7.1233377413985999E-2</v>
      </c>
      <c r="C36" s="84">
        <f t="shared" ref="C36:H36" si="8">NORMSDIST(C35)</f>
        <v>0.21185539858339644</v>
      </c>
      <c r="D36" s="84">
        <f t="shared" si="8"/>
        <v>0.44696488337638568</v>
      </c>
      <c r="E36" s="84">
        <f t="shared" si="8"/>
        <v>0.70309857139614862</v>
      </c>
      <c r="F36" s="84">
        <f t="shared" si="8"/>
        <v>0.88493032977829156</v>
      </c>
      <c r="G36" s="84">
        <f t="shared" si="8"/>
        <v>0.9690259242932594</v>
      </c>
      <c r="H36" s="85">
        <f t="shared" si="8"/>
        <v>0.99435082724443935</v>
      </c>
    </row>
    <row r="37" spans="1:10" x14ac:dyDescent="0.3">
      <c r="A37" s="10" t="s">
        <v>74</v>
      </c>
      <c r="B37" s="92">
        <f>(B34-$I$31)/SQRT($I$32)</f>
        <v>-1.2744257819996825</v>
      </c>
      <c r="C37" s="80">
        <f t="shared" ref="C37:H37" si="9">(C34-$I$31)/SQRT($I$32)</f>
        <v>-0.69514133563619029</v>
      </c>
      <c r="D37" s="80">
        <f t="shared" si="9"/>
        <v>-0.11585688927269804</v>
      </c>
      <c r="E37" s="80">
        <f t="shared" si="9"/>
        <v>0.4634275570907942</v>
      </c>
      <c r="F37" s="80">
        <f t="shared" si="9"/>
        <v>1.0427120034542865</v>
      </c>
      <c r="G37" s="80">
        <f t="shared" si="9"/>
        <v>1.6219964498177788</v>
      </c>
      <c r="H37" s="93">
        <f t="shared" si="9"/>
        <v>2.2012808961812711</v>
      </c>
    </row>
    <row r="38" spans="1:10" ht="16.2" thickBot="1" x14ac:dyDescent="0.35">
      <c r="A38" s="10" t="s">
        <v>75</v>
      </c>
      <c r="B38" s="79">
        <f>NORMSDIST(B37)</f>
        <v>0.10125627999950898</v>
      </c>
      <c r="C38" s="84">
        <f t="shared" ref="C38" si="10">NORMSDIST(C37)</f>
        <v>0.24348336616553046</v>
      </c>
      <c r="D38" s="84">
        <f t="shared" ref="D38" si="11">NORMSDIST(D37)</f>
        <v>0.45388298145662453</v>
      </c>
      <c r="E38" s="84">
        <f t="shared" ref="E38" si="12">NORMSDIST(E37)</f>
        <v>0.67847103506710515</v>
      </c>
      <c r="F38" s="84">
        <f t="shared" ref="F38" si="13">NORMSDIST(F37)</f>
        <v>0.8514591515737403</v>
      </c>
      <c r="G38" s="84">
        <f t="shared" ref="G38" si="14">NORMSDIST(G37)</f>
        <v>0.94759794585493851</v>
      </c>
      <c r="H38" s="85">
        <f t="shared" ref="H38" si="15">NORMSDIST(H37)</f>
        <v>0.98614192778142051</v>
      </c>
    </row>
    <row r="39" spans="1:10" ht="16.2" thickBot="1" x14ac:dyDescent="0.35">
      <c r="A39" s="33" t="s">
        <v>76</v>
      </c>
      <c r="B39" s="89">
        <f>B36*B38</f>
        <v>7.2128268087412652E-3</v>
      </c>
      <c r="C39" s="90">
        <f t="shared" ref="C39:H39" si="16">C36*C38</f>
        <v>5.1583265587425521E-2</v>
      </c>
      <c r="D39" s="90">
        <f t="shared" si="16"/>
        <v>0.2028697538732864</v>
      </c>
      <c r="E39" s="90">
        <f t="shared" si="16"/>
        <v>0.47703201548934787</v>
      </c>
      <c r="F39" s="90">
        <f t="shared" si="16"/>
        <v>0.75348202779489437</v>
      </c>
      <c r="G39" s="90">
        <f t="shared" si="16"/>
        <v>0.91824697534047572</v>
      </c>
      <c r="H39" s="91">
        <f t="shared" si="16"/>
        <v>0.98057104166988163</v>
      </c>
    </row>
    <row r="40" spans="1:10" ht="16.2" thickBot="1" x14ac:dyDescent="0.35">
      <c r="A40" s="33"/>
    </row>
    <row r="41" spans="1:10" ht="16.2" thickTop="1" x14ac:dyDescent="0.3">
      <c r="B41" s="113"/>
      <c r="C41" s="114"/>
      <c r="D41" s="114"/>
      <c r="E41" s="114"/>
      <c r="F41" s="114"/>
      <c r="G41" s="114"/>
      <c r="H41" s="114"/>
      <c r="I41" s="114"/>
      <c r="J41" s="115"/>
    </row>
    <row r="42" spans="1:10" x14ac:dyDescent="0.3">
      <c r="B42" s="116"/>
      <c r="C42" s="26"/>
      <c r="D42" s="26"/>
      <c r="E42" s="9">
        <v>3</v>
      </c>
      <c r="F42" s="28"/>
      <c r="G42" s="28"/>
      <c r="H42" s="111"/>
      <c r="I42" s="75">
        <v>7</v>
      </c>
      <c r="J42" s="117"/>
    </row>
    <row r="43" spans="1:10" x14ac:dyDescent="0.3">
      <c r="B43" s="116"/>
      <c r="C43" s="9">
        <v>1</v>
      </c>
      <c r="D43" s="111"/>
      <c r="E43" s="27"/>
      <c r="F43" s="26"/>
      <c r="G43" s="26"/>
      <c r="H43" s="26"/>
      <c r="I43" s="112"/>
      <c r="J43" s="117"/>
    </row>
    <row r="44" spans="1:10" x14ac:dyDescent="0.3">
      <c r="B44" s="116"/>
      <c r="C44" s="22"/>
      <c r="D44" s="26"/>
      <c r="E44" s="112"/>
      <c r="F44" s="111"/>
      <c r="G44" s="75">
        <v>6</v>
      </c>
      <c r="H44" s="26"/>
      <c r="I44" s="112"/>
      <c r="J44" s="117"/>
    </row>
    <row r="45" spans="1:10" x14ac:dyDescent="0.3">
      <c r="B45" s="116"/>
      <c r="C45" s="26"/>
      <c r="D45" s="26"/>
      <c r="E45" s="22"/>
      <c r="F45" s="26"/>
      <c r="G45" s="112"/>
      <c r="H45" s="26"/>
      <c r="I45" s="112"/>
      <c r="J45" s="117"/>
    </row>
    <row r="46" spans="1:10" x14ac:dyDescent="0.3">
      <c r="B46" s="116"/>
      <c r="C46" s="26"/>
      <c r="D46" s="26"/>
      <c r="E46" s="26"/>
      <c r="F46" s="26"/>
      <c r="G46" s="112"/>
      <c r="H46" s="26"/>
      <c r="I46" s="112"/>
      <c r="J46" s="117"/>
    </row>
    <row r="47" spans="1:10" x14ac:dyDescent="0.3">
      <c r="B47" s="116"/>
      <c r="C47" s="26"/>
      <c r="D47" s="26"/>
      <c r="E47" s="9">
        <v>4</v>
      </c>
      <c r="F47" s="111"/>
      <c r="G47" s="27"/>
      <c r="H47" s="26"/>
      <c r="I47" s="112"/>
      <c r="J47" s="117"/>
    </row>
    <row r="48" spans="1:10" x14ac:dyDescent="0.3">
      <c r="B48" s="116"/>
      <c r="C48" s="26"/>
      <c r="D48" s="26"/>
      <c r="E48" s="112"/>
      <c r="F48" s="26"/>
      <c r="G48" s="22"/>
      <c r="H48" s="26"/>
      <c r="I48" s="112"/>
      <c r="J48" s="117"/>
    </row>
    <row r="49" spans="1:10" x14ac:dyDescent="0.3">
      <c r="B49" s="116"/>
      <c r="C49" s="9">
        <v>2</v>
      </c>
      <c r="D49" s="111"/>
      <c r="E49" s="27"/>
      <c r="F49" s="28"/>
      <c r="G49" s="28"/>
      <c r="H49" s="111"/>
      <c r="I49" s="27"/>
      <c r="J49" s="117"/>
    </row>
    <row r="50" spans="1:10" x14ac:dyDescent="0.3">
      <c r="B50" s="116"/>
      <c r="C50" s="112"/>
      <c r="D50" s="26"/>
      <c r="E50" s="22"/>
      <c r="F50" s="26"/>
      <c r="G50" s="26"/>
      <c r="H50" s="26"/>
      <c r="I50" s="112"/>
      <c r="J50" s="117"/>
    </row>
    <row r="51" spans="1:10" x14ac:dyDescent="0.3">
      <c r="B51" s="116"/>
      <c r="C51" s="112"/>
      <c r="D51" s="26"/>
      <c r="E51" s="26"/>
      <c r="F51" s="26"/>
      <c r="G51" s="26"/>
      <c r="H51" s="26"/>
      <c r="I51" s="112"/>
      <c r="J51" s="117"/>
    </row>
    <row r="52" spans="1:10" x14ac:dyDescent="0.3">
      <c r="B52" s="116"/>
      <c r="C52" s="112"/>
      <c r="D52" s="111"/>
      <c r="E52" s="75">
        <v>5</v>
      </c>
      <c r="F52" s="28"/>
      <c r="G52" s="28"/>
      <c r="H52" s="111"/>
      <c r="I52" s="27"/>
      <c r="J52" s="117"/>
    </row>
    <row r="53" spans="1:10" x14ac:dyDescent="0.3">
      <c r="B53" s="116"/>
      <c r="C53" s="22"/>
      <c r="D53" s="26"/>
      <c r="E53" s="22"/>
      <c r="F53" s="26"/>
      <c r="G53" s="26"/>
      <c r="H53" s="26"/>
      <c r="I53" s="22"/>
      <c r="J53" s="117"/>
    </row>
    <row r="54" spans="1:10" ht="16.2" thickBot="1" x14ac:dyDescent="0.35">
      <c r="B54" s="118"/>
      <c r="C54" s="119"/>
      <c r="D54" s="119"/>
      <c r="E54" s="119"/>
      <c r="F54" s="119"/>
      <c r="G54" s="119"/>
      <c r="H54" s="119"/>
      <c r="I54" s="119"/>
      <c r="J54" s="120"/>
    </row>
    <row r="55" spans="1:10" ht="16.2" thickTop="1" x14ac:dyDescent="0.3"/>
    <row r="57" spans="1:10" x14ac:dyDescent="0.3">
      <c r="B57" s="26">
        <v>1</v>
      </c>
      <c r="C57" s="26">
        <v>2</v>
      </c>
      <c r="D57" s="26">
        <v>3</v>
      </c>
      <c r="E57" s="26">
        <v>4</v>
      </c>
      <c r="F57" s="26">
        <v>5</v>
      </c>
      <c r="G57" s="26">
        <v>6</v>
      </c>
      <c r="H57" s="26">
        <v>7</v>
      </c>
      <c r="I57" s="26"/>
    </row>
    <row r="58" spans="1:10" x14ac:dyDescent="0.3">
      <c r="A58" s="33" t="str">
        <f t="shared" ref="A58:H59" si="17">A9</f>
        <v>E[T]</v>
      </c>
      <c r="B58" s="100">
        <f t="shared" si="17"/>
        <v>5.2</v>
      </c>
      <c r="C58" s="100">
        <f t="shared" si="17"/>
        <v>2.1</v>
      </c>
      <c r="D58" s="100">
        <f t="shared" si="17"/>
        <v>2.6</v>
      </c>
      <c r="E58" s="100">
        <f t="shared" si="17"/>
        <v>3.1</v>
      </c>
      <c r="F58" s="100">
        <f t="shared" si="17"/>
        <v>8.1</v>
      </c>
      <c r="G58" s="100">
        <f t="shared" si="17"/>
        <v>3.4</v>
      </c>
      <c r="H58" s="100">
        <f t="shared" si="17"/>
        <v>1</v>
      </c>
      <c r="I58" s="26"/>
    </row>
    <row r="59" spans="1:10" x14ac:dyDescent="0.3">
      <c r="A59" s="33" t="str">
        <f t="shared" si="17"/>
        <v>V[T]</v>
      </c>
      <c r="B59" s="100">
        <f t="shared" si="17"/>
        <v>0.25</v>
      </c>
      <c r="C59" s="100">
        <f t="shared" si="17"/>
        <v>9.0000000000000024E-2</v>
      </c>
      <c r="D59" s="100">
        <f t="shared" si="17"/>
        <v>1</v>
      </c>
      <c r="E59" s="100">
        <f t="shared" si="17"/>
        <v>0.15999999999999998</v>
      </c>
      <c r="F59" s="100">
        <f t="shared" si="17"/>
        <v>2.8899999999999997</v>
      </c>
      <c r="G59" s="100">
        <f t="shared" si="17"/>
        <v>1</v>
      </c>
      <c r="H59" s="100">
        <f t="shared" si="17"/>
        <v>0</v>
      </c>
      <c r="I59" s="26"/>
    </row>
    <row r="60" spans="1:10" x14ac:dyDescent="0.3">
      <c r="B60" s="26"/>
      <c r="C60" s="26"/>
      <c r="D60" s="26"/>
      <c r="E60" s="26"/>
      <c r="F60" s="26"/>
      <c r="G60" s="26"/>
      <c r="H60" s="26"/>
      <c r="I60" s="26"/>
    </row>
    <row r="61" spans="1:10" x14ac:dyDescent="0.3">
      <c r="A61" s="33" t="s">
        <v>95</v>
      </c>
      <c r="B61" s="4" t="s">
        <v>108</v>
      </c>
      <c r="C61" s="4" t="s">
        <v>109</v>
      </c>
      <c r="D61" s="4" t="s">
        <v>110</v>
      </c>
      <c r="E61" s="4" t="s">
        <v>111</v>
      </c>
      <c r="F61" s="4" t="s">
        <v>112</v>
      </c>
      <c r="G61" s="123" t="s">
        <v>113</v>
      </c>
      <c r="H61" s="26"/>
      <c r="I61" s="26"/>
    </row>
    <row r="62" spans="1:10" x14ac:dyDescent="0.3">
      <c r="B62" s="26"/>
      <c r="C62" s="26"/>
      <c r="D62" s="139" t="s">
        <v>102</v>
      </c>
      <c r="E62" s="140" t="s">
        <v>103</v>
      </c>
      <c r="F62" s="141" t="s">
        <v>104</v>
      </c>
      <c r="G62" s="123" t="s">
        <v>101</v>
      </c>
      <c r="H62" s="26"/>
      <c r="I62" s="26"/>
    </row>
    <row r="63" spans="1:10" x14ac:dyDescent="0.3">
      <c r="A63" s="33" t="s">
        <v>96</v>
      </c>
      <c r="B63" s="122">
        <f>B58+D58+G58</f>
        <v>11.200000000000001</v>
      </c>
      <c r="C63" s="124">
        <f>C58+F58+H58</f>
        <v>11.2</v>
      </c>
      <c r="D63" s="125"/>
      <c r="E63" s="126"/>
      <c r="F63" s="127"/>
      <c r="G63" s="21"/>
      <c r="H63" s="26"/>
      <c r="I63" s="26"/>
    </row>
    <row r="64" spans="1:10" x14ac:dyDescent="0.3">
      <c r="A64" s="33" t="s">
        <v>97</v>
      </c>
      <c r="B64" s="122">
        <f>B59+D59+G59</f>
        <v>2.25</v>
      </c>
      <c r="C64" s="124">
        <f>C59+F59+H59</f>
        <v>2.9799999999999995</v>
      </c>
      <c r="D64" s="125">
        <f>G58-H58</f>
        <v>2.4</v>
      </c>
      <c r="E64" s="126">
        <f>B58+D58-C58-E58</f>
        <v>2.600000000000001</v>
      </c>
      <c r="F64" s="127">
        <f>F58-E58</f>
        <v>5</v>
      </c>
      <c r="G64" s="123" t="s">
        <v>105</v>
      </c>
      <c r="H64" s="26"/>
      <c r="I64" s="26"/>
    </row>
    <row r="65" spans="1:9" x14ac:dyDescent="0.3">
      <c r="A65" s="33" t="s">
        <v>29</v>
      </c>
      <c r="B65" s="122">
        <v>9</v>
      </c>
      <c r="C65" s="128">
        <f>B65</f>
        <v>9</v>
      </c>
      <c r="D65" s="125">
        <f>G59+H59</f>
        <v>1</v>
      </c>
      <c r="E65" s="126">
        <f>B59+C59+D59+E59</f>
        <v>1.5</v>
      </c>
      <c r="F65" s="127">
        <f>E59+F59</f>
        <v>3.05</v>
      </c>
      <c r="G65" s="123" t="s">
        <v>106</v>
      </c>
      <c r="H65" s="96"/>
      <c r="I65" s="26"/>
    </row>
    <row r="66" spans="1:9" x14ac:dyDescent="0.3">
      <c r="A66" s="33" t="s">
        <v>65</v>
      </c>
      <c r="B66" s="121">
        <f>(B65-B63)/SQRT(B64)</f>
        <v>-1.4666666666666675</v>
      </c>
      <c r="C66" s="124">
        <f t="shared" ref="C66" si="18">(C65-C63)/SQRT(C64)</f>
        <v>-1.2744257819996825</v>
      </c>
      <c r="D66" s="130">
        <f>D64/SQRT(D65)</f>
        <v>2.4</v>
      </c>
      <c r="E66" s="94">
        <f>E64/SQRT(E65)</f>
        <v>2.1228911104120889</v>
      </c>
      <c r="F66" s="131">
        <f>F64/SQRT(F65)</f>
        <v>2.8629916715693411</v>
      </c>
      <c r="G66" s="138" t="s">
        <v>107</v>
      </c>
      <c r="H66" s="129"/>
      <c r="I66" s="26"/>
    </row>
    <row r="67" spans="1:9" x14ac:dyDescent="0.3">
      <c r="A67" s="33" t="s">
        <v>30</v>
      </c>
      <c r="B67" s="121">
        <f>NORMSDIST(B66)</f>
        <v>7.1233377413985999E-2</v>
      </c>
      <c r="C67" s="124">
        <f t="shared" ref="C67" si="19">NORMSDIST(C66)</f>
        <v>0.10125627999950898</v>
      </c>
      <c r="D67" s="132">
        <f>NORMSDIST(D66)</f>
        <v>0.99180246407540384</v>
      </c>
      <c r="E67" s="133">
        <f>NORMSDIST(E66)</f>
        <v>0.98311851122329819</v>
      </c>
      <c r="F67" s="134">
        <f>NORMSDIST(F66)</f>
        <v>0.99790169202993473</v>
      </c>
      <c r="G67" s="121">
        <f>B67*D67*E67*F67*C67</f>
        <v>7.0181770435877588E-3</v>
      </c>
      <c r="H67" s="123" t="s">
        <v>98</v>
      </c>
      <c r="I67" s="26"/>
    </row>
    <row r="68" spans="1:9" x14ac:dyDescent="0.3">
      <c r="B68" s="124">
        <f>B67</f>
        <v>7.1233377413985999E-2</v>
      </c>
      <c r="C68" s="135">
        <f>C67</f>
        <v>0.10125627999950898</v>
      </c>
      <c r="D68" s="136"/>
      <c r="E68" s="136"/>
      <c r="F68" s="136"/>
      <c r="G68" s="137">
        <f>B68*C68</f>
        <v>7.2128268087412652E-3</v>
      </c>
      <c r="H68" s="123" t="s">
        <v>98</v>
      </c>
      <c r="I68" s="26"/>
    </row>
    <row r="69" spans="1:9" x14ac:dyDescent="0.3">
      <c r="B69" s="26"/>
      <c r="C69" s="26"/>
      <c r="D69" s="26"/>
      <c r="E69" s="26"/>
      <c r="F69" s="26"/>
      <c r="G69" s="26"/>
      <c r="H69" s="21"/>
      <c r="I69" s="26"/>
    </row>
  </sheetData>
  <pageMargins left="0.75" right="0.75" top="1" bottom="1" header="0.5" footer="0.5"/>
  <pageSetup scale="115" orientation="landscape" horizontalDpi="4294967294" verticalDpi="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8"/>
  <sheetViews>
    <sheetView tabSelected="1" zoomScaleNormal="100" workbookViewId="0">
      <selection activeCell="G10" sqref="G10"/>
    </sheetView>
  </sheetViews>
  <sheetFormatPr defaultColWidth="9.109375" defaultRowHeight="15.6" x14ac:dyDescent="0.3"/>
  <cols>
    <col min="1" max="1" width="19.44140625" style="2" customWidth="1"/>
    <col min="2" max="2" width="11" style="2" customWidth="1"/>
    <col min="3" max="5" width="9.5546875" style="2" bestFit="1" customWidth="1"/>
    <col min="6" max="6" width="9.6640625" style="2" bestFit="1" customWidth="1"/>
    <col min="7" max="7" width="10.6640625" style="2" bestFit="1" customWidth="1"/>
    <col min="8" max="8" width="9.5546875" style="2" bestFit="1" customWidth="1"/>
    <col min="9" max="9" width="10.88671875" style="2" customWidth="1"/>
    <col min="10" max="11" width="9.33203125" style="2" bestFit="1" customWidth="1"/>
    <col min="12" max="16384" width="9.109375" style="2"/>
  </cols>
  <sheetData>
    <row r="1" spans="1:6" x14ac:dyDescent="0.3">
      <c r="A1" s="1" t="s">
        <v>77</v>
      </c>
    </row>
    <row r="2" spans="1:6" x14ac:dyDescent="0.3">
      <c r="A2" s="1"/>
    </row>
    <row r="3" spans="1:6" x14ac:dyDescent="0.3">
      <c r="B3" s="95" t="s">
        <v>90</v>
      </c>
    </row>
    <row r="4" spans="1:6" x14ac:dyDescent="0.3">
      <c r="B4" s="97" t="s">
        <v>92</v>
      </c>
      <c r="C4" s="98">
        <f>I52</f>
        <v>11.200000000000001</v>
      </c>
      <c r="D4" s="99"/>
    </row>
    <row r="5" spans="1:6" x14ac:dyDescent="0.3">
      <c r="B5" s="32" t="s">
        <v>93</v>
      </c>
      <c r="C5" s="94">
        <f>SQRT(I53)</f>
        <v>1.5</v>
      </c>
      <c r="D5" s="7"/>
    </row>
    <row r="6" spans="1:6" x14ac:dyDescent="0.3">
      <c r="B6" s="73" t="s">
        <v>29</v>
      </c>
      <c r="C6" s="109" t="s">
        <v>65</v>
      </c>
      <c r="D6" s="77" t="s">
        <v>91</v>
      </c>
    </row>
    <row r="7" spans="1:6" x14ac:dyDescent="0.3">
      <c r="B7" s="4">
        <v>9</v>
      </c>
      <c r="C7" s="100">
        <f>(B7-$C$4)/$C$5</f>
        <v>-1.4666666666666675</v>
      </c>
      <c r="D7" s="100">
        <f>NORMSDIST(C7)</f>
        <v>7.1233377413985999E-2</v>
      </c>
    </row>
    <row r="8" spans="1:6" x14ac:dyDescent="0.3">
      <c r="B8" s="4">
        <v>10</v>
      </c>
      <c r="C8" s="100">
        <f>(B8-$C$4)/$C$5</f>
        <v>-0.80000000000000071</v>
      </c>
      <c r="D8" s="100">
        <f t="shared" ref="D8:D11" si="0">NORMSDIST(C8)</f>
        <v>0.21185539858339644</v>
      </c>
    </row>
    <row r="9" spans="1:6" x14ac:dyDescent="0.3">
      <c r="B9" s="4">
        <v>11</v>
      </c>
      <c r="C9" s="100">
        <f>(B9-$C$4)/$C$5</f>
        <v>-0.13333333333333405</v>
      </c>
      <c r="D9" s="100">
        <f t="shared" si="0"/>
        <v>0.44696488337638568</v>
      </c>
    </row>
    <row r="10" spans="1:6" x14ac:dyDescent="0.3">
      <c r="B10" s="4">
        <v>12</v>
      </c>
      <c r="C10" s="100">
        <f>(B10-$C$4)/$C$5</f>
        <v>0.53333333333333266</v>
      </c>
      <c r="D10" s="100">
        <f t="shared" si="0"/>
        <v>0.70309857139614862</v>
      </c>
    </row>
    <row r="11" spans="1:6" x14ac:dyDescent="0.3">
      <c r="B11" s="4">
        <v>13</v>
      </c>
      <c r="C11" s="100">
        <f>(B11-$C$4)/$C$5</f>
        <v>1.1999999999999993</v>
      </c>
      <c r="D11" s="100">
        <f t="shared" si="0"/>
        <v>0.88493032977829156</v>
      </c>
    </row>
    <row r="12" spans="1:6" x14ac:dyDescent="0.3">
      <c r="A12" s="95" t="s">
        <v>78</v>
      </c>
    </row>
    <row r="13" spans="1:6" x14ac:dyDescent="0.3">
      <c r="A13" s="101" t="s">
        <v>79</v>
      </c>
      <c r="B13" s="4" t="s">
        <v>85</v>
      </c>
      <c r="C13" s="4" t="s">
        <v>86</v>
      </c>
      <c r="D13" s="4" t="s">
        <v>87</v>
      </c>
      <c r="E13" s="4" t="s">
        <v>88</v>
      </c>
      <c r="F13" s="4" t="s">
        <v>89</v>
      </c>
    </row>
    <row r="14" spans="1:6" x14ac:dyDescent="0.3">
      <c r="A14" s="101" t="s">
        <v>80</v>
      </c>
      <c r="B14" s="4">
        <v>375</v>
      </c>
      <c r="C14" s="4"/>
      <c r="D14" s="4">
        <v>10</v>
      </c>
      <c r="E14" s="100">
        <f>D8</f>
        <v>0.21185539858339644</v>
      </c>
      <c r="F14" s="100">
        <f>B14*E14</f>
        <v>79.445774468773664</v>
      </c>
    </row>
    <row r="15" spans="1:6" x14ac:dyDescent="0.3">
      <c r="A15" s="101" t="s">
        <v>81</v>
      </c>
      <c r="B15" s="4">
        <v>300</v>
      </c>
      <c r="C15" s="4">
        <v>10</v>
      </c>
      <c r="D15" s="4">
        <v>11</v>
      </c>
      <c r="E15" s="100">
        <f>D9-D8</f>
        <v>0.23510948479298924</v>
      </c>
      <c r="F15" s="100">
        <f>B15*E15</f>
        <v>70.532845437896768</v>
      </c>
    </row>
    <row r="16" spans="1:6" x14ac:dyDescent="0.3">
      <c r="A16" s="101" t="s">
        <v>82</v>
      </c>
      <c r="B16" s="4">
        <v>200</v>
      </c>
      <c r="C16" s="4">
        <v>11</v>
      </c>
      <c r="D16" s="4">
        <v>12</v>
      </c>
      <c r="E16" s="100">
        <f>D10-D9</f>
        <v>0.25613368801976294</v>
      </c>
      <c r="F16" s="100">
        <f>B16*E16</f>
        <v>51.226737603952586</v>
      </c>
    </row>
    <row r="17" spans="1:9" x14ac:dyDescent="0.3">
      <c r="A17" s="101" t="s">
        <v>83</v>
      </c>
      <c r="B17" s="4">
        <v>0</v>
      </c>
      <c r="C17" s="4">
        <v>12</v>
      </c>
      <c r="D17" s="4">
        <v>13</v>
      </c>
      <c r="E17" s="100">
        <f>D11-D10</f>
        <v>0.18183175838214294</v>
      </c>
      <c r="F17" s="100">
        <f>B17*E17</f>
        <v>0</v>
      </c>
    </row>
    <row r="18" spans="1:9" ht="16.2" thickBot="1" x14ac:dyDescent="0.35">
      <c r="A18" s="101" t="s">
        <v>84</v>
      </c>
      <c r="B18" s="4">
        <v>0</v>
      </c>
      <c r="C18" s="4">
        <v>13</v>
      </c>
      <c r="D18" s="4"/>
      <c r="E18" s="100">
        <f>1-D11</f>
        <v>0.11506967022170844</v>
      </c>
      <c r="F18" s="102">
        <f>B18*E18</f>
        <v>0</v>
      </c>
    </row>
    <row r="19" spans="1:9" ht="16.2" thickBot="1" x14ac:dyDescent="0.35">
      <c r="A19" s="1"/>
      <c r="B19" s="26"/>
      <c r="C19" s="26"/>
      <c r="D19" s="26" t="s">
        <v>28</v>
      </c>
      <c r="E19" s="96">
        <f>SUM(E14:E18)</f>
        <v>1</v>
      </c>
      <c r="F19" s="103">
        <f>SUM(F14:F18)</f>
        <v>201.205357510623</v>
      </c>
    </row>
    <row r="20" spans="1:9" x14ac:dyDescent="0.3">
      <c r="A20" s="95" t="s">
        <v>94</v>
      </c>
      <c r="B20" s="26"/>
      <c r="C20" s="26"/>
      <c r="D20" s="26"/>
      <c r="E20" s="26"/>
      <c r="F20" s="26"/>
      <c r="G20" s="26"/>
    </row>
    <row r="21" spans="1:9" x14ac:dyDescent="0.3">
      <c r="A21" s="101" t="s">
        <v>79</v>
      </c>
      <c r="B21" s="4" t="s">
        <v>85</v>
      </c>
      <c r="C21" s="4" t="s">
        <v>86</v>
      </c>
      <c r="D21" s="4" t="s">
        <v>87</v>
      </c>
      <c r="E21" s="4" t="s">
        <v>88</v>
      </c>
      <c r="F21" s="4" t="s">
        <v>89</v>
      </c>
    </row>
    <row r="22" spans="1:9" x14ac:dyDescent="0.3">
      <c r="A22" s="101" t="s">
        <v>80</v>
      </c>
      <c r="B22" s="4">
        <v>275</v>
      </c>
      <c r="C22" s="4"/>
      <c r="D22" s="4">
        <v>10</v>
      </c>
      <c r="E22" s="100">
        <f>D8</f>
        <v>0.21185539858339644</v>
      </c>
      <c r="F22" s="100">
        <f>B22*E22</f>
        <v>58.260234610434019</v>
      </c>
    </row>
    <row r="23" spans="1:9" x14ac:dyDescent="0.3">
      <c r="A23" s="101" t="s">
        <v>81</v>
      </c>
      <c r="B23" s="4">
        <v>250</v>
      </c>
      <c r="C23" s="4">
        <v>10</v>
      </c>
      <c r="D23" s="4">
        <v>11</v>
      </c>
      <c r="E23" s="100">
        <f>D9-D8</f>
        <v>0.23510948479298924</v>
      </c>
      <c r="F23" s="100">
        <f>B23*E23</f>
        <v>58.777371198247309</v>
      </c>
    </row>
    <row r="24" spans="1:9" x14ac:dyDescent="0.3">
      <c r="A24" s="101" t="s">
        <v>82</v>
      </c>
      <c r="B24" s="4">
        <v>200</v>
      </c>
      <c r="C24" s="4">
        <v>11</v>
      </c>
      <c r="D24" s="4">
        <v>12</v>
      </c>
      <c r="E24" s="100">
        <f>D10-D9</f>
        <v>0.25613368801976294</v>
      </c>
      <c r="F24" s="100">
        <f>B24*E24</f>
        <v>51.226737603952586</v>
      </c>
    </row>
    <row r="25" spans="1:9" x14ac:dyDescent="0.3">
      <c r="A25" s="101" t="s">
        <v>83</v>
      </c>
      <c r="B25" s="4">
        <v>175</v>
      </c>
      <c r="C25" s="4">
        <v>12</v>
      </c>
      <c r="D25" s="4">
        <v>13</v>
      </c>
      <c r="E25" s="100">
        <f>D11-D10</f>
        <v>0.18183175838214294</v>
      </c>
      <c r="F25" s="100">
        <f>B25*E25</f>
        <v>31.820557716875015</v>
      </c>
    </row>
    <row r="26" spans="1:9" ht="16.2" thickBot="1" x14ac:dyDescent="0.35">
      <c r="A26" s="101" t="s">
        <v>84</v>
      </c>
      <c r="B26" s="4">
        <v>25</v>
      </c>
      <c r="C26" s="4">
        <v>13</v>
      </c>
      <c r="D26" s="4"/>
      <c r="E26" s="100">
        <f>1-D11</f>
        <v>0.11506967022170844</v>
      </c>
      <c r="F26" s="100">
        <f>B26*E26</f>
        <v>2.8767417555427111</v>
      </c>
    </row>
    <row r="27" spans="1:9" ht="16.2" thickBot="1" x14ac:dyDescent="0.35">
      <c r="A27" s="1"/>
      <c r="B27" s="26"/>
      <c r="C27" s="26"/>
      <c r="D27" s="26" t="s">
        <v>28</v>
      </c>
      <c r="E27" s="96">
        <f>SUM(E22:E26)</f>
        <v>1</v>
      </c>
      <c r="F27" s="103">
        <f>SUM(F22:F26)</f>
        <v>202.96164288505165</v>
      </c>
    </row>
    <row r="29" spans="1:9" ht="16.2" thickBot="1" x14ac:dyDescent="0.35">
      <c r="A29" s="3" t="s">
        <v>0</v>
      </c>
      <c r="B29" s="9">
        <v>1</v>
      </c>
      <c r="C29" s="9">
        <v>2</v>
      </c>
      <c r="D29" s="9">
        <v>3</v>
      </c>
      <c r="E29" s="9">
        <v>4</v>
      </c>
      <c r="F29" s="9">
        <v>5</v>
      </c>
      <c r="G29" s="9">
        <v>6</v>
      </c>
      <c r="H29" s="9">
        <v>7</v>
      </c>
    </row>
    <row r="30" spans="1:9" x14ac:dyDescent="0.3">
      <c r="A30" s="10" t="s">
        <v>21</v>
      </c>
      <c r="B30" s="11">
        <v>4.0999999999999996</v>
      </c>
      <c r="C30" s="12">
        <v>1.4</v>
      </c>
      <c r="D30" s="12">
        <v>0.8</v>
      </c>
      <c r="E30" s="12">
        <v>2.1</v>
      </c>
      <c r="F30" s="12">
        <v>0.6</v>
      </c>
      <c r="G30" s="12">
        <v>1.2</v>
      </c>
      <c r="H30" s="13">
        <v>1</v>
      </c>
      <c r="I30" s="14" t="s">
        <v>34</v>
      </c>
    </row>
    <row r="31" spans="1:9" x14ac:dyDescent="0.3">
      <c r="A31" s="10" t="s">
        <v>22</v>
      </c>
      <c r="B31" s="15">
        <v>5</v>
      </c>
      <c r="C31" s="4">
        <v>2</v>
      </c>
      <c r="D31" s="4">
        <v>2</v>
      </c>
      <c r="E31" s="4">
        <v>3</v>
      </c>
      <c r="F31" s="4">
        <v>3</v>
      </c>
      <c r="G31" s="4">
        <v>3</v>
      </c>
      <c r="H31" s="16">
        <v>1</v>
      </c>
      <c r="I31" s="14" t="s">
        <v>35</v>
      </c>
    </row>
    <row r="32" spans="1:9" ht="16.2" thickBot="1" x14ac:dyDescent="0.35">
      <c r="A32" s="10" t="s">
        <v>23</v>
      </c>
      <c r="B32" s="17">
        <v>7.1</v>
      </c>
      <c r="C32" s="18">
        <v>3.2</v>
      </c>
      <c r="D32" s="18">
        <v>6.8</v>
      </c>
      <c r="E32" s="18">
        <v>4.5</v>
      </c>
      <c r="F32" s="18">
        <v>4.2</v>
      </c>
      <c r="G32" s="18">
        <v>7.2</v>
      </c>
      <c r="H32" s="19">
        <v>1</v>
      </c>
      <c r="I32" s="14" t="s">
        <v>36</v>
      </c>
    </row>
    <row r="33" spans="1:9" x14ac:dyDescent="0.3">
      <c r="A33" s="10" t="s">
        <v>24</v>
      </c>
      <c r="B33" s="11">
        <f>(B30+4*B31+B32)/6</f>
        <v>5.2</v>
      </c>
      <c r="C33" s="12">
        <f t="shared" ref="C33:H33" si="1">(C30+4*C31+C32)/6</f>
        <v>2.1</v>
      </c>
      <c r="D33" s="12">
        <f t="shared" si="1"/>
        <v>2.6</v>
      </c>
      <c r="E33" s="12">
        <f t="shared" si="1"/>
        <v>3.1</v>
      </c>
      <c r="F33" s="12">
        <f t="shared" si="1"/>
        <v>2.8000000000000003</v>
      </c>
      <c r="G33" s="12">
        <f t="shared" si="1"/>
        <v>3.4</v>
      </c>
      <c r="H33" s="13">
        <f t="shared" si="1"/>
        <v>1</v>
      </c>
      <c r="I33" s="14" t="s">
        <v>37</v>
      </c>
    </row>
    <row r="34" spans="1:9" ht="16.2" thickBot="1" x14ac:dyDescent="0.35">
      <c r="A34" s="10" t="s">
        <v>25</v>
      </c>
      <c r="B34" s="17">
        <f>((B32-B30)/6)^2</f>
        <v>0.25</v>
      </c>
      <c r="C34" s="18">
        <f t="shared" ref="C34:H34" si="2">((C32-C30)/6)^2</f>
        <v>9.0000000000000024E-2</v>
      </c>
      <c r="D34" s="18">
        <f t="shared" si="2"/>
        <v>1</v>
      </c>
      <c r="E34" s="18">
        <f t="shared" si="2"/>
        <v>0.15999999999999998</v>
      </c>
      <c r="F34" s="18">
        <f t="shared" si="2"/>
        <v>0.36</v>
      </c>
      <c r="G34" s="18">
        <f t="shared" si="2"/>
        <v>1</v>
      </c>
      <c r="H34" s="19">
        <f t="shared" si="2"/>
        <v>0</v>
      </c>
      <c r="I34" s="14" t="s">
        <v>38</v>
      </c>
    </row>
    <row r="35" spans="1:9" x14ac:dyDescent="0.3">
      <c r="A35" s="24"/>
      <c r="B35" s="25"/>
      <c r="C35" s="25"/>
      <c r="D35" s="25"/>
      <c r="E35" s="25"/>
      <c r="F35" s="25"/>
      <c r="G35" s="25"/>
      <c r="H35" s="25"/>
    </row>
    <row r="36" spans="1:9" x14ac:dyDescent="0.3">
      <c r="A36" s="3" t="s">
        <v>0</v>
      </c>
      <c r="B36" s="4">
        <v>1</v>
      </c>
      <c r="C36" s="4">
        <v>2</v>
      </c>
      <c r="D36" s="4">
        <v>3</v>
      </c>
      <c r="E36" s="4">
        <v>4</v>
      </c>
      <c r="F36" s="4">
        <v>5</v>
      </c>
      <c r="G36" s="4">
        <v>6</v>
      </c>
      <c r="H36" s="4">
        <v>7</v>
      </c>
    </row>
    <row r="37" spans="1:9" x14ac:dyDescent="0.3">
      <c r="A37" s="33"/>
      <c r="B37" s="26"/>
      <c r="C37" s="26"/>
      <c r="D37" s="26"/>
      <c r="E37" s="26"/>
      <c r="F37" s="26"/>
      <c r="G37" s="26"/>
      <c r="H37" s="26"/>
    </row>
    <row r="38" spans="1:9" ht="16.2" thickBot="1" x14ac:dyDescent="0.35">
      <c r="A38" s="3" t="s">
        <v>2</v>
      </c>
      <c r="B38" s="8" t="s">
        <v>3</v>
      </c>
      <c r="C38" s="8" t="s">
        <v>3</v>
      </c>
      <c r="D38" s="9">
        <v>1</v>
      </c>
      <c r="E38" s="9">
        <v>2</v>
      </c>
      <c r="F38" s="9">
        <v>2</v>
      </c>
      <c r="G38" s="9" t="s">
        <v>10</v>
      </c>
      <c r="H38" s="9" t="s">
        <v>11</v>
      </c>
    </row>
    <row r="39" spans="1:9" x14ac:dyDescent="0.3">
      <c r="A39" s="10" t="s">
        <v>4</v>
      </c>
      <c r="B39" s="11">
        <v>0</v>
      </c>
      <c r="C39" s="12">
        <v>0</v>
      </c>
      <c r="D39" s="12">
        <f>B41</f>
        <v>5.2</v>
      </c>
      <c r="E39" s="12">
        <f>C41</f>
        <v>2.1</v>
      </c>
      <c r="F39" s="12">
        <f>C41</f>
        <v>2.1</v>
      </c>
      <c r="G39" s="12">
        <f>MAX(D41:E41)</f>
        <v>7.8000000000000007</v>
      </c>
      <c r="H39" s="13">
        <f>MAX(D41:F41)</f>
        <v>7.8000000000000007</v>
      </c>
      <c r="I39" s="14" t="s">
        <v>14</v>
      </c>
    </row>
    <row r="40" spans="1:9" x14ac:dyDescent="0.3">
      <c r="A40" s="10" t="s">
        <v>1</v>
      </c>
      <c r="B40" s="15">
        <f>B33</f>
        <v>5.2</v>
      </c>
      <c r="C40" s="4">
        <f t="shared" ref="C40:H40" si="3">C33</f>
        <v>2.1</v>
      </c>
      <c r="D40" s="4">
        <f t="shared" si="3"/>
        <v>2.6</v>
      </c>
      <c r="E40" s="4">
        <f t="shared" si="3"/>
        <v>3.1</v>
      </c>
      <c r="F40" s="4">
        <f t="shared" si="3"/>
        <v>2.8000000000000003</v>
      </c>
      <c r="G40" s="4">
        <f t="shared" si="3"/>
        <v>3.4</v>
      </c>
      <c r="H40" s="16">
        <f t="shared" si="3"/>
        <v>1</v>
      </c>
    </row>
    <row r="41" spans="1:9" ht="16.2" thickBot="1" x14ac:dyDescent="0.35">
      <c r="A41" s="10" t="s">
        <v>5</v>
      </c>
      <c r="B41" s="17">
        <f>B39+B40</f>
        <v>5.2</v>
      </c>
      <c r="C41" s="18">
        <f t="shared" ref="C41:H41" si="4">C39+C40</f>
        <v>2.1</v>
      </c>
      <c r="D41" s="18">
        <f t="shared" si="4"/>
        <v>7.8000000000000007</v>
      </c>
      <c r="E41" s="18">
        <f t="shared" si="4"/>
        <v>5.2</v>
      </c>
      <c r="F41" s="18">
        <f t="shared" si="4"/>
        <v>4.9000000000000004</v>
      </c>
      <c r="G41" s="18">
        <f t="shared" si="4"/>
        <v>11.200000000000001</v>
      </c>
      <c r="H41" s="19">
        <f t="shared" si="4"/>
        <v>8.8000000000000007</v>
      </c>
      <c r="I41" s="14" t="s">
        <v>16</v>
      </c>
    </row>
    <row r="42" spans="1:9" x14ac:dyDescent="0.3">
      <c r="A42" s="32"/>
      <c r="B42" s="25"/>
      <c r="C42" s="25"/>
      <c r="D42" s="25"/>
      <c r="E42" s="25"/>
      <c r="F42" s="25"/>
      <c r="G42" s="35" t="s">
        <v>19</v>
      </c>
      <c r="H42" s="26">
        <f>MAX(B41:H41)</f>
        <v>11.200000000000001</v>
      </c>
      <c r="I42" s="14" t="s">
        <v>20</v>
      </c>
    </row>
    <row r="43" spans="1:9" x14ac:dyDescent="0.3">
      <c r="A43" s="3" t="s">
        <v>0</v>
      </c>
      <c r="B43" s="4">
        <v>1</v>
      </c>
      <c r="C43" s="4">
        <v>2</v>
      </c>
      <c r="D43" s="4">
        <v>3</v>
      </c>
      <c r="E43" s="4">
        <v>4</v>
      </c>
      <c r="F43" s="4">
        <v>5</v>
      </c>
      <c r="G43" s="4">
        <v>6</v>
      </c>
      <c r="H43" s="4">
        <v>7</v>
      </c>
    </row>
    <row r="44" spans="1:9" ht="16.2" thickBot="1" x14ac:dyDescent="0.35">
      <c r="A44" s="32"/>
      <c r="B44" s="25"/>
      <c r="C44" s="25"/>
      <c r="D44" s="25"/>
      <c r="E44" s="25"/>
      <c r="F44" s="25"/>
      <c r="G44" s="25"/>
      <c r="H44" s="27"/>
    </row>
    <row r="45" spans="1:9" x14ac:dyDescent="0.3">
      <c r="A45" s="10" t="s">
        <v>7</v>
      </c>
      <c r="B45" s="11">
        <f>B47-B46</f>
        <v>0</v>
      </c>
      <c r="C45" s="12">
        <f t="shared" ref="C45:H45" si="5">C47-C46</f>
        <v>2.600000000000001</v>
      </c>
      <c r="D45" s="12">
        <f t="shared" si="5"/>
        <v>5.2000000000000011</v>
      </c>
      <c r="E45" s="12">
        <f t="shared" si="5"/>
        <v>4.7000000000000011</v>
      </c>
      <c r="F45" s="12">
        <f t="shared" si="5"/>
        <v>7.4</v>
      </c>
      <c r="G45" s="12">
        <f t="shared" si="5"/>
        <v>7.8000000000000007</v>
      </c>
      <c r="H45" s="13">
        <f t="shared" si="5"/>
        <v>10.200000000000001</v>
      </c>
      <c r="I45" s="14" t="s">
        <v>17</v>
      </c>
    </row>
    <row r="46" spans="1:9" x14ac:dyDescent="0.3">
      <c r="A46" s="10" t="s">
        <v>1</v>
      </c>
      <c r="B46" s="15">
        <f t="shared" ref="B46:H46" si="6">B40</f>
        <v>5.2</v>
      </c>
      <c r="C46" s="4">
        <f t="shared" si="6"/>
        <v>2.1</v>
      </c>
      <c r="D46" s="4">
        <f t="shared" si="6"/>
        <v>2.6</v>
      </c>
      <c r="E46" s="4">
        <f t="shared" si="6"/>
        <v>3.1</v>
      </c>
      <c r="F46" s="4">
        <f t="shared" si="6"/>
        <v>2.8000000000000003</v>
      </c>
      <c r="G46" s="4">
        <f t="shared" si="6"/>
        <v>3.4</v>
      </c>
      <c r="H46" s="16">
        <f t="shared" si="6"/>
        <v>1</v>
      </c>
    </row>
    <row r="47" spans="1:9" ht="16.2" thickBot="1" x14ac:dyDescent="0.35">
      <c r="A47" s="10" t="s">
        <v>8</v>
      </c>
      <c r="B47" s="17">
        <f>D45</f>
        <v>5.2000000000000011</v>
      </c>
      <c r="C47" s="18">
        <f>MIN(E45:F45)</f>
        <v>4.7000000000000011</v>
      </c>
      <c r="D47" s="18">
        <f>MIN(G45:H45)</f>
        <v>7.8000000000000007</v>
      </c>
      <c r="E47" s="18">
        <f>MIN(G45:H45)</f>
        <v>7.8000000000000007</v>
      </c>
      <c r="F47" s="18">
        <f>H45</f>
        <v>10.200000000000001</v>
      </c>
      <c r="G47" s="18">
        <f>H42</f>
        <v>11.200000000000001</v>
      </c>
      <c r="H47" s="19">
        <f>H42</f>
        <v>11.200000000000001</v>
      </c>
      <c r="I47" s="14" t="s">
        <v>15</v>
      </c>
    </row>
    <row r="48" spans="1:9" x14ac:dyDescent="0.3">
      <c r="A48" s="3" t="s">
        <v>6</v>
      </c>
      <c r="B48" s="22">
        <v>3</v>
      </c>
      <c r="C48" s="22" t="s">
        <v>12</v>
      </c>
      <c r="D48" s="22" t="s">
        <v>13</v>
      </c>
      <c r="E48" s="22" t="s">
        <v>13</v>
      </c>
      <c r="F48" s="22">
        <v>7</v>
      </c>
      <c r="G48" s="23" t="s">
        <v>3</v>
      </c>
      <c r="H48" s="23" t="s">
        <v>3</v>
      </c>
    </row>
    <row r="49" spans="1:10" x14ac:dyDescent="0.3">
      <c r="A49" s="32"/>
      <c r="B49" s="25"/>
      <c r="C49" s="25"/>
      <c r="D49" s="25"/>
      <c r="E49" s="25"/>
      <c r="F49" s="25"/>
      <c r="G49" s="25"/>
      <c r="H49" s="27"/>
    </row>
    <row r="50" spans="1:10" x14ac:dyDescent="0.3">
      <c r="A50" s="3" t="s">
        <v>9</v>
      </c>
      <c r="B50" s="4">
        <f>B47-B41</f>
        <v>0</v>
      </c>
      <c r="C50" s="4">
        <f t="shared" ref="C50:H50" si="7">C47-C41</f>
        <v>2.600000000000001</v>
      </c>
      <c r="D50" s="4">
        <f t="shared" si="7"/>
        <v>0</v>
      </c>
      <c r="E50" s="4">
        <f t="shared" si="7"/>
        <v>2.6000000000000005</v>
      </c>
      <c r="F50" s="4">
        <f t="shared" si="7"/>
        <v>5.3000000000000007</v>
      </c>
      <c r="G50" s="4">
        <f t="shared" si="7"/>
        <v>0</v>
      </c>
      <c r="H50" s="4">
        <f t="shared" si="7"/>
        <v>2.4000000000000004</v>
      </c>
      <c r="I50" s="14" t="s">
        <v>18</v>
      </c>
    </row>
    <row r="51" spans="1:10" ht="16.2" thickBot="1" x14ac:dyDescent="0.35">
      <c r="A51" s="33"/>
      <c r="B51" s="26"/>
      <c r="C51" s="26"/>
      <c r="D51" s="26"/>
      <c r="E51" s="26"/>
      <c r="F51" s="26"/>
      <c r="G51" s="26"/>
      <c r="H51" s="26"/>
      <c r="I51" s="28" t="s">
        <v>28</v>
      </c>
      <c r="J51" s="26"/>
    </row>
    <row r="52" spans="1:10" x14ac:dyDescent="0.3">
      <c r="A52" s="34" t="s">
        <v>26</v>
      </c>
      <c r="B52" s="11">
        <f>B33</f>
        <v>5.2</v>
      </c>
      <c r="C52" s="12"/>
      <c r="D52" s="12">
        <f>D33</f>
        <v>2.6</v>
      </c>
      <c r="E52" s="12"/>
      <c r="F52" s="12"/>
      <c r="G52" s="12">
        <f>G33</f>
        <v>3.4</v>
      </c>
      <c r="H52" s="13"/>
      <c r="I52" s="25">
        <f>SUM(B52:H52)</f>
        <v>11.200000000000001</v>
      </c>
      <c r="J52" s="26"/>
    </row>
    <row r="53" spans="1:10" ht="16.2" thickBot="1" x14ac:dyDescent="0.35">
      <c r="A53" s="10" t="s">
        <v>27</v>
      </c>
      <c r="B53" s="17">
        <f>B34</f>
        <v>0.25</v>
      </c>
      <c r="C53" s="18"/>
      <c r="D53" s="18">
        <f>D34</f>
        <v>1</v>
      </c>
      <c r="E53" s="18"/>
      <c r="F53" s="18"/>
      <c r="G53" s="18">
        <f>G34</f>
        <v>1</v>
      </c>
      <c r="H53" s="19"/>
      <c r="I53" s="25">
        <f>SUM(B53:H53)</f>
        <v>2.25</v>
      </c>
      <c r="J53" s="26"/>
    </row>
    <row r="54" spans="1:10" ht="16.2" thickBot="1" x14ac:dyDescent="0.35">
      <c r="A54" s="33"/>
      <c r="B54" s="26"/>
      <c r="C54" s="26"/>
      <c r="D54" s="26"/>
      <c r="E54" s="26"/>
      <c r="F54" s="26"/>
      <c r="G54" s="26"/>
      <c r="H54" s="26"/>
    </row>
    <row r="55" spans="1:10" x14ac:dyDescent="0.3">
      <c r="A55" s="34" t="s">
        <v>29</v>
      </c>
      <c r="B55" s="11">
        <v>9</v>
      </c>
      <c r="C55" s="12">
        <v>10</v>
      </c>
      <c r="D55" s="12">
        <v>11</v>
      </c>
      <c r="E55" s="12">
        <v>12</v>
      </c>
      <c r="F55" s="12">
        <v>13</v>
      </c>
      <c r="G55" s="12">
        <v>14</v>
      </c>
      <c r="H55" s="13">
        <v>15</v>
      </c>
    </row>
    <row r="56" spans="1:10" x14ac:dyDescent="0.3">
      <c r="A56" s="10" t="s">
        <v>61</v>
      </c>
      <c r="B56" s="45">
        <f>(B55-I52)/SQRT(I53)</f>
        <v>-1.4666666666666675</v>
      </c>
      <c r="C56" s="44">
        <f>(C55-I52)/SQRT(I53)</f>
        <v>-0.80000000000000071</v>
      </c>
      <c r="D56" s="44">
        <f>(D55-I52)/SQRT(I53)</f>
        <v>-0.13333333333333405</v>
      </c>
      <c r="E56" s="44">
        <f>(E55-I52)/SQRT(I53)</f>
        <v>0.53333333333333266</v>
      </c>
      <c r="F56" s="44">
        <f>(F55-I52)/SQRT(I53)</f>
        <v>1.1999999999999993</v>
      </c>
      <c r="G56" s="44">
        <f>(G55-I52)/SQRT(I53)</f>
        <v>1.866666666666666</v>
      </c>
      <c r="H56" s="46">
        <f>(H55-I52)/SQRT(I53)</f>
        <v>2.5333333333333328</v>
      </c>
    </row>
    <row r="57" spans="1:10" ht="16.2" thickBot="1" x14ac:dyDescent="0.35">
      <c r="A57" s="10" t="s">
        <v>30</v>
      </c>
      <c r="B57" s="29">
        <f>NORMSDIST(B56)</f>
        <v>7.1233377413985999E-2</v>
      </c>
      <c r="C57" s="30">
        <f t="shared" ref="C57:H57" si="8">NORMSDIST(C56)</f>
        <v>0.21185539858339644</v>
      </c>
      <c r="D57" s="30">
        <f t="shared" si="8"/>
        <v>0.44696488337638568</v>
      </c>
      <c r="E57" s="30">
        <f t="shared" si="8"/>
        <v>0.70309857139614862</v>
      </c>
      <c r="F57" s="30">
        <f t="shared" si="8"/>
        <v>0.88493032977829156</v>
      </c>
      <c r="G57" s="30">
        <f t="shared" si="8"/>
        <v>0.9690259242932594</v>
      </c>
      <c r="H57" s="31">
        <f t="shared" si="8"/>
        <v>0.99435082724443935</v>
      </c>
    </row>
    <row r="58" spans="1:10" x14ac:dyDescent="0.3">
      <c r="A58" s="33"/>
    </row>
  </sheetData>
  <pageMargins left="0.75" right="0.75" top="1" bottom="1" header="0.5" footer="0.5"/>
  <pageSetup scale="115" orientation="landscape" horizontalDpi="4294967294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1. CPM</vt:lpstr>
      <vt:lpstr>2. CPM-PP</vt:lpstr>
      <vt:lpstr>House</vt:lpstr>
      <vt:lpstr>3. PERT</vt:lpstr>
      <vt:lpstr>NormalTable</vt:lpstr>
      <vt:lpstr>4. PERT-PP</vt:lpstr>
      <vt:lpstr>5. EMV</vt:lpstr>
    </vt:vector>
  </TitlesOfParts>
  <Company>COB-UCD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D. Harper</dc:creator>
  <cp:lastModifiedBy>Michael Harper</cp:lastModifiedBy>
  <cp:lastPrinted>2004-09-17T22:49:20Z</cp:lastPrinted>
  <dcterms:created xsi:type="dcterms:W3CDTF">2004-09-17T21:39:09Z</dcterms:created>
  <dcterms:modified xsi:type="dcterms:W3CDTF">2017-06-29T19:27:34Z</dcterms:modified>
</cp:coreProperties>
</file>